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eafoodfromnorway-my.sharepoint.com/personal/ov_seafood_no/Documents/Markedsadgang/"/>
    </mc:Choice>
  </mc:AlternateContent>
  <xr:revisionPtr revIDLastSave="0" documentId="8_{A8FAE6A4-464E-4EAE-8679-97842E7A5508}" xr6:coauthVersionLast="47" xr6:coauthVersionMax="47" xr10:uidLastSave="{00000000-0000-0000-0000-000000000000}"/>
  <bookViews>
    <workbookView xWindow="-105" yWindow="0" windowWidth="38610" windowHeight="15585" xr2:uid="{C77C927F-3E99-492A-B5D3-CEB0741CB43C}"/>
  </bookViews>
  <sheets>
    <sheet name="Ark1" sheetId="1" r:id="rId1"/>
  </sheets>
  <definedNames>
    <definedName name="_xlnm.Print_Area" localSheetId="0">'Ark1'!$A$1:$S$122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6" i="1" l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G103" i="1"/>
  <c r="F103" i="1"/>
  <c r="E103" i="1"/>
  <c r="D103" i="1"/>
  <c r="G102" i="1"/>
  <c r="F102" i="1"/>
  <c r="E102" i="1"/>
  <c r="D102" i="1"/>
  <c r="G101" i="1"/>
  <c r="F101" i="1"/>
  <c r="E101" i="1"/>
  <c r="D101" i="1"/>
  <c r="G100" i="1"/>
  <c r="F100" i="1"/>
  <c r="E100" i="1"/>
  <c r="D100" i="1"/>
  <c r="G83" i="1"/>
  <c r="F83" i="1"/>
  <c r="E83" i="1"/>
  <c r="D83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G74" i="1"/>
  <c r="F74" i="1"/>
  <c r="E74" i="1"/>
  <c r="D74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G71" i="1"/>
  <c r="F71" i="1"/>
  <c r="E71" i="1"/>
  <c r="D71" i="1"/>
  <c r="G70" i="1"/>
  <c r="F70" i="1"/>
  <c r="E70" i="1"/>
  <c r="D70" i="1"/>
  <c r="D51" i="1"/>
  <c r="K51" i="1"/>
  <c r="J51" i="1"/>
  <c r="I51" i="1"/>
  <c r="H51" i="1"/>
  <c r="G51" i="1"/>
  <c r="F51" i="1"/>
  <c r="E51" i="1"/>
  <c r="D49" i="1"/>
  <c r="E49" i="1"/>
  <c r="F49" i="1"/>
  <c r="G49" i="1"/>
  <c r="G48" i="1"/>
  <c r="E48" i="1"/>
  <c r="F48" i="1"/>
  <c r="D48" i="1"/>
  <c r="G82" i="1"/>
  <c r="F82" i="1"/>
  <c r="E82" i="1"/>
  <c r="D82" i="1"/>
</calcChain>
</file>

<file path=xl/sharedStrings.xml><?xml version="1.0" encoding="utf-8"?>
<sst xmlns="http://schemas.openxmlformats.org/spreadsheetml/2006/main" count="287" uniqueCount="103">
  <si>
    <t>Supplerende informasjon til oversikten:</t>
  </si>
  <si>
    <t>LAKS</t>
  </si>
  <si>
    <t>Laks</t>
  </si>
  <si>
    <t>Nedtrappingsperiode</t>
  </si>
  <si>
    <t>Salmo salar</t>
  </si>
  <si>
    <t>0302 14: Hel, fersk</t>
  </si>
  <si>
    <t>0303 13: Hel, fryst</t>
  </si>
  <si>
    <t>Ved iverksettelse</t>
  </si>
  <si>
    <t>0304 41: Filet, fersk</t>
  </si>
  <si>
    <t>0304 81: Filet, fryst</t>
  </si>
  <si>
    <t>0305 41: Røykt</t>
  </si>
  <si>
    <t>ØRRET</t>
  </si>
  <si>
    <t>Ørret</t>
  </si>
  <si>
    <t>Oncorhynchus mykiss</t>
  </si>
  <si>
    <t>0302 11: Hel, fersk</t>
  </si>
  <si>
    <t>0303 14: Hel, fryst</t>
  </si>
  <si>
    <t>0304 42: Filet, fersk</t>
  </si>
  <si>
    <t>0304 82: Filet, fryst</t>
  </si>
  <si>
    <t>0305 43: Røykt</t>
  </si>
  <si>
    <t>0304 49: Filet, fersk</t>
  </si>
  <si>
    <t>TORSK</t>
  </si>
  <si>
    <t>Torsk</t>
  </si>
  <si>
    <t>Gadus morhua</t>
  </si>
  <si>
    <t>0302 51: Hel, fersk</t>
  </si>
  <si>
    <t>0303 63: Hel, fryst</t>
  </si>
  <si>
    <t>0304 44: Filet, fersk</t>
  </si>
  <si>
    <t>0304 71: Filet, fryst</t>
  </si>
  <si>
    <t>SEI</t>
  </si>
  <si>
    <t>Sei</t>
  </si>
  <si>
    <t>Pollachius virens</t>
  </si>
  <si>
    <t>0302 53: Hel, fersk</t>
  </si>
  <si>
    <t>0303 65: Hel, fryst</t>
  </si>
  <si>
    <t>0304 73: Filet, fryst</t>
  </si>
  <si>
    <t>REKER</t>
  </si>
  <si>
    <t>Reker</t>
  </si>
  <si>
    <t xml:space="preserve">0306 16: kaldtvanssreker, rå, fryst </t>
  </si>
  <si>
    <t>0306 16: kaldtvanssreker, kokt, med skall, fryst, også røkt</t>
  </si>
  <si>
    <t>0306 35: kaldtvanns-, rå/levende/fersk/kjølt, også røkt</t>
  </si>
  <si>
    <t>0306 95: kaldtvanns, kokt, med skall, tørket/saltet, også røkt</t>
  </si>
  <si>
    <t>1605 21: tilberedt/konservert, ikke i lufttett lukket emballasje, pillet, fryst i pakninger høyst 2 kg</t>
  </si>
  <si>
    <t>1605 21: tilberedt/konservert, ikke i lufttett lukket emballasje, pillet, fryst i pakninger over 2 kg</t>
  </si>
  <si>
    <t>1605 21: tilberedt/konservert, ikke i lufttett lukket emballasje, pillet, i lake</t>
  </si>
  <si>
    <t xml:space="preserve">SKALLDYR </t>
  </si>
  <si>
    <t>Skalldyr m.m.</t>
  </si>
  <si>
    <t>0306 14: Krabbe, kongekrabbe/snøkrabbe, fryst, også røkt</t>
  </si>
  <si>
    <t>0306 33: Kongekrabbe, levende/fersk/tørket/saltet, også røkt</t>
  </si>
  <si>
    <t>0307 21: Kamskjell (Pecten Maximus), levende/fersk</t>
  </si>
  <si>
    <t>KONVENSJONELL</t>
  </si>
  <si>
    <t>0305 51: Tørrfisk</t>
  </si>
  <si>
    <t>0305 51: Klippfisk</t>
  </si>
  <si>
    <t>0305 62: Hel, saltfisk</t>
  </si>
  <si>
    <t>0305 72: Biprodukter saltet/ikke saltet</t>
  </si>
  <si>
    <t>0305 53: Tørrfisk</t>
  </si>
  <si>
    <t>0305 53: Klippfisk</t>
  </si>
  <si>
    <t>0305 69: Hel, saltfisk</t>
  </si>
  <si>
    <t xml:space="preserve">Refferanser: </t>
  </si>
  <si>
    <t>Grunnsats (AR, BR, PY. UY)</t>
  </si>
  <si>
    <t>År 0</t>
  </si>
  <si>
    <t>År 1</t>
  </si>
  <si>
    <t>År 2</t>
  </si>
  <si>
    <t>År 3</t>
  </si>
  <si>
    <t>År 4</t>
  </si>
  <si>
    <t>EFTA-MERCOSUR FTA</t>
  </si>
  <si>
    <t>Annex II</t>
  </si>
  <si>
    <t>8 År</t>
  </si>
  <si>
    <t>År 5</t>
  </si>
  <si>
    <t>År 6</t>
  </si>
  <si>
    <t>År 7</t>
  </si>
  <si>
    <t>År 8</t>
  </si>
  <si>
    <t>0 år - 0 i grunnsats</t>
  </si>
  <si>
    <t>Sild</t>
  </si>
  <si>
    <t>Nedtrappingsperiode: 0-8 år</t>
  </si>
  <si>
    <t>Nedtrappingsperiode: 5-8 år</t>
  </si>
  <si>
    <t>0302 41: Hel, fersk</t>
  </si>
  <si>
    <t>0303 51: Hel, fryst</t>
  </si>
  <si>
    <t>0304 59: Filet, lapper fersk</t>
  </si>
  <si>
    <t>0304 86: Filet, fryst</t>
  </si>
  <si>
    <t>0304 99: Filet, lapper fryst</t>
  </si>
  <si>
    <t>0305 42: Røykt</t>
  </si>
  <si>
    <t>15 År</t>
  </si>
  <si>
    <t>År 9</t>
  </si>
  <si>
    <t>År 10</t>
  </si>
  <si>
    <t>År 11</t>
  </si>
  <si>
    <t>År 12</t>
  </si>
  <si>
    <t>År 13</t>
  </si>
  <si>
    <t>År 14</t>
  </si>
  <si>
    <t>År 15</t>
  </si>
  <si>
    <t>1604 12: Marinert*</t>
  </si>
  <si>
    <t>*Argentina har en ordinær tollsats på 16% på produktet og vil dermed ha en annen nedtrapping</t>
  </si>
  <si>
    <t>Nedtrappingsperiode: 5-15 år</t>
  </si>
  <si>
    <t>Nedtrappingsperiode: 8 år</t>
  </si>
  <si>
    <r>
      <t>FORBEHOLD:</t>
    </r>
    <r>
      <rPr>
        <sz val="20"/>
        <color rgb="FF002060"/>
        <rFont val="Franklin Gothic Book"/>
        <family val="2"/>
      </rPr>
      <t xml:space="preserve"> Oversikten er ment å være veiledende og vi anbefaler derfor å benytte frihandelsavtalen og medfølgende vedlegg for mer detaljert informasjon. </t>
    </r>
  </si>
  <si>
    <t>Oversikt nedtrapping utvalgte varenummer: FTA EFTA - Mercosur</t>
  </si>
  <si>
    <t>Brosme</t>
  </si>
  <si>
    <t>Brosme brosme</t>
  </si>
  <si>
    <t>Lange</t>
  </si>
  <si>
    <t>Molva molva</t>
  </si>
  <si>
    <t>Clupea harengus</t>
  </si>
  <si>
    <t>4 År</t>
  </si>
  <si>
    <t>• Medlemsstatene i MERCOSUR er oppgitt I oversikten som AR (Argentina), BR (Brasil), PY (Paraguay) og UY (Uruguay).</t>
  </si>
  <si>
    <t>• I de tilfellene produktet hadde nulltoll i utgangspunktet er dette oppgitt i tabellen som "0 i grunnsats"</t>
  </si>
  <si>
    <t>•  "År null" er perioden fra ikrafttredelsen av avtalen for en part til 31. desember samme år. "År én" og videre år er påfølgende kalenderår. Siden avtalen kan tre i kraft på ulike tidspunkter for hvert EFTA- og MERCOSUR-land, kan årstallene variere mellom landene. Kalenderår defineres som 1. januar til 31. desember.</t>
  </si>
  <si>
    <t>• I kolonnen "Nedtrappingsperiode henvises det til når produktet får nulltoll.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</si>
</sst>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rgb="FF001E64"/>
      <name val="Franklin Gothic Book"/>
      <family val="2"/>
    </font>
    <font>
      <sz val="10"/>
      <color rgb="FF001E64"/>
      <name val="Franklin Gothic Book"/>
      <family val="2"/>
    </font>
    <font>
      <sz val="22"/>
      <color rgb="FF002060"/>
      <name val="Franklin Gothic Book"/>
      <family val="2"/>
    </font>
    <font>
      <sz val="11"/>
      <color rgb="FF002060"/>
      <name val="Aptos Narrow"/>
      <family val="2"/>
      <scheme val="minor"/>
    </font>
    <font>
      <sz val="11"/>
      <color rgb="FF002060"/>
      <name val="Franklin Gothic Book"/>
      <family val="2"/>
    </font>
    <font>
      <i/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2060"/>
      <name val="Franklin Gothic Book"/>
      <family val="2"/>
    </font>
    <font>
      <b/>
      <sz val="16"/>
      <color rgb="FF002060"/>
      <name val="Franklin Gothic Book"/>
      <family val="2"/>
    </font>
    <font>
      <u/>
      <sz val="11"/>
      <color theme="10"/>
      <name val="Aptos Narrow"/>
      <family val="2"/>
      <scheme val="minor"/>
    </font>
    <font>
      <sz val="12"/>
      <color rgb="FF002060"/>
      <name val="Franklin Gothic Book"/>
      <family val="2"/>
    </font>
    <font>
      <b/>
      <sz val="12"/>
      <color rgb="FF002060"/>
      <name val="Franklin Gothic Book"/>
      <family val="2"/>
    </font>
    <font>
      <sz val="12"/>
      <color rgb="FF001E64"/>
      <name val="Franklin Gothic Book"/>
      <family val="2"/>
    </font>
    <font>
      <i/>
      <sz val="12"/>
      <color rgb="FF001E64"/>
      <name val="Franklin Gothic Book"/>
      <family val="2"/>
    </font>
    <font>
      <i/>
      <sz val="12"/>
      <color rgb="FF002060"/>
      <name val="Franklin Gothic Book"/>
      <family val="2"/>
    </font>
    <font>
      <sz val="14"/>
      <color rgb="FF002060"/>
      <name val="Franklin Gothic Book"/>
      <family val="2"/>
    </font>
    <font>
      <i/>
      <sz val="10"/>
      <color rgb="FF001E64"/>
      <name val="Franklin Gothic Book"/>
      <family val="2"/>
    </font>
    <font>
      <i/>
      <sz val="10"/>
      <color rgb="FF002060"/>
      <name val="Franklin Gothic Book"/>
      <family val="2"/>
    </font>
    <font>
      <i/>
      <sz val="14"/>
      <color rgb="FF002060"/>
      <name val="Aptos Narrow"/>
      <family val="2"/>
    </font>
    <font>
      <sz val="12"/>
      <color theme="1"/>
      <name val="Franklin Gothic Book"/>
      <family val="2"/>
    </font>
    <font>
      <sz val="16"/>
      <color rgb="FF002060"/>
      <name val="Aptos Narrow"/>
      <family val="2"/>
      <scheme val="minor"/>
    </font>
    <font>
      <sz val="16"/>
      <color theme="1"/>
      <name val="Aptos Narrow"/>
      <family val="2"/>
      <scheme val="minor"/>
    </font>
    <font>
      <i/>
      <sz val="16"/>
      <color rgb="FF002060"/>
      <name val="Aptos Narrow"/>
      <family val="2"/>
    </font>
    <font>
      <b/>
      <sz val="20"/>
      <color rgb="FF001E64"/>
      <name val="Franklin Gothic Book"/>
      <family val="2"/>
    </font>
    <font>
      <u/>
      <sz val="20"/>
      <color theme="10"/>
      <name val="Aptos Narrow"/>
      <family val="2"/>
      <scheme val="minor"/>
    </font>
    <font>
      <b/>
      <sz val="20"/>
      <color rgb="FF002060"/>
      <name val="Franklin Gothic Book"/>
      <family val="2"/>
    </font>
    <font>
      <sz val="20"/>
      <color rgb="FF002060"/>
      <name val="Franklin Gothic Book"/>
      <family val="2"/>
    </font>
    <font>
      <sz val="20"/>
      <color rgb="FF002060"/>
      <name val="Aptos Narrow"/>
      <family val="2"/>
      <scheme val="minor"/>
    </font>
    <font>
      <b/>
      <sz val="20"/>
      <color rgb="FF002060"/>
      <name val="Aptos Narrow"/>
      <family val="2"/>
      <scheme val="minor"/>
    </font>
    <font>
      <i/>
      <sz val="20"/>
      <color rgb="FF002060"/>
      <name val="Aptos Narrow"/>
      <family val="2"/>
    </font>
    <font>
      <b/>
      <sz val="28"/>
      <color rgb="FF002060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/>
    <xf numFmtId="0" fontId="7" fillId="0" borderId="0" xfId="0" applyFont="1"/>
    <xf numFmtId="0" fontId="10" fillId="0" borderId="0" xfId="0" applyFont="1"/>
    <xf numFmtId="0" fontId="9" fillId="0" borderId="0" xfId="0" applyFont="1"/>
    <xf numFmtId="0" fontId="11" fillId="0" borderId="0" xfId="2"/>
    <xf numFmtId="0" fontId="2" fillId="0" borderId="0" xfId="0" applyFont="1" applyAlignment="1">
      <alignment vertical="center"/>
    </xf>
    <xf numFmtId="164" fontId="6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14" fillId="0" borderId="2" xfId="0" applyFont="1" applyBorder="1" applyAlignment="1">
      <alignment horizontal="left" wrapText="1"/>
    </xf>
    <xf numFmtId="0" fontId="12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left" wrapText="1"/>
    </xf>
    <xf numFmtId="0" fontId="14" fillId="0" borderId="1" xfId="0" applyFont="1" applyBorder="1"/>
    <xf numFmtId="9" fontId="12" fillId="0" borderId="4" xfId="0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4" fontId="12" fillId="0" borderId="4" xfId="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wrapText="1"/>
    </xf>
    <xf numFmtId="0" fontId="16" fillId="0" borderId="6" xfId="0" applyFont="1" applyBorder="1" applyAlignment="1">
      <alignment horizontal="left" wrapText="1"/>
    </xf>
    <xf numFmtId="0" fontId="12" fillId="0" borderId="4" xfId="0" applyFont="1" applyBorder="1"/>
    <xf numFmtId="164" fontId="12" fillId="0" borderId="4" xfId="0" applyNumberFormat="1" applyFont="1" applyBorder="1" applyAlignment="1">
      <alignment horizontal="center"/>
    </xf>
    <xf numFmtId="164" fontId="12" fillId="0" borderId="4" xfId="1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9" fontId="12" fillId="2" borderId="4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2" fillId="0" borderId="1" xfId="0" applyFont="1" applyBorder="1"/>
    <xf numFmtId="0" fontId="12" fillId="0" borderId="0" xfId="0" applyFont="1"/>
    <xf numFmtId="0" fontId="12" fillId="0" borderId="0" xfId="0" applyFont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164" fontId="12" fillId="0" borderId="0" xfId="1" applyNumberFormat="1" applyFont="1" applyBorder="1" applyAlignment="1">
      <alignment horizontal="center" vertical="center"/>
    </xf>
    <xf numFmtId="164" fontId="12" fillId="0" borderId="0" xfId="1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164" fontId="12" fillId="0" borderId="0" xfId="1" applyNumberFormat="1" applyFont="1" applyFill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vertical="center" wrapText="1"/>
    </xf>
    <xf numFmtId="9" fontId="12" fillId="2" borderId="4" xfId="1" applyFont="1" applyFill="1" applyBorder="1" applyAlignment="1">
      <alignment horizontal="center"/>
    </xf>
    <xf numFmtId="9" fontId="12" fillId="0" borderId="4" xfId="1" applyFont="1" applyBorder="1" applyAlignment="1">
      <alignment horizontal="center" vertical="center" wrapText="1"/>
    </xf>
    <xf numFmtId="9" fontId="21" fillId="2" borderId="4" xfId="1" applyFont="1" applyFill="1" applyBorder="1" applyAlignment="1">
      <alignment horizontal="center"/>
    </xf>
    <xf numFmtId="9" fontId="12" fillId="0" borderId="4" xfId="1" applyFont="1" applyBorder="1" applyAlignment="1">
      <alignment horizontal="center" vertical="center"/>
    </xf>
    <xf numFmtId="9" fontId="12" fillId="0" borderId="4" xfId="1" applyFont="1" applyBorder="1" applyAlignment="1">
      <alignment horizontal="center"/>
    </xf>
    <xf numFmtId="9" fontId="12" fillId="0" borderId="4" xfId="1" applyFont="1" applyFill="1" applyBorder="1" applyAlignment="1">
      <alignment horizontal="center"/>
    </xf>
    <xf numFmtId="9" fontId="12" fillId="2" borderId="4" xfId="1" applyFont="1" applyFill="1" applyBorder="1" applyAlignment="1">
      <alignment horizontal="center" vertical="center"/>
    </xf>
    <xf numFmtId="9" fontId="12" fillId="2" borderId="4" xfId="0" applyNumberFormat="1" applyFont="1" applyFill="1" applyBorder="1" applyAlignment="1">
      <alignment horizontal="center"/>
    </xf>
    <xf numFmtId="9" fontId="6" fillId="0" borderId="4" xfId="0" applyNumberFormat="1" applyFont="1" applyBorder="1" applyAlignment="1">
      <alignment horizontal="center"/>
    </xf>
    <xf numFmtId="9" fontId="12" fillId="0" borderId="4" xfId="1" applyFont="1" applyFill="1" applyBorder="1" applyAlignment="1">
      <alignment horizontal="center" vertical="center"/>
    </xf>
    <xf numFmtId="9" fontId="12" fillId="0" borderId="4" xfId="0" applyNumberFormat="1" applyFont="1" applyBorder="1" applyAlignment="1">
      <alignment horizontal="center"/>
    </xf>
    <xf numFmtId="0" fontId="14" fillId="0" borderId="4" xfId="0" applyFont="1" applyBorder="1"/>
    <xf numFmtId="164" fontId="12" fillId="0" borderId="0" xfId="0" applyNumberFormat="1" applyFont="1" applyAlignment="1">
      <alignment horizontal="center"/>
    </xf>
    <xf numFmtId="9" fontId="12" fillId="0" borderId="0" xfId="0" applyNumberFormat="1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center" wrapText="1"/>
    </xf>
    <xf numFmtId="0" fontId="25" fillId="0" borderId="0" xfId="0" applyFont="1"/>
    <xf numFmtId="0" fontId="26" fillId="0" borderId="0" xfId="2" applyFont="1" applyFill="1" applyBorder="1"/>
    <xf numFmtId="0" fontId="26" fillId="0" borderId="0" xfId="2" applyFont="1"/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horizontal="left" vertical="center" wrapText="1"/>
    </xf>
    <xf numFmtId="164" fontId="12" fillId="0" borderId="0" xfId="1" applyNumberFormat="1" applyFont="1" applyAlignment="1">
      <alignment horizontal="center"/>
    </xf>
    <xf numFmtId="164" fontId="12" fillId="0" borderId="0" xfId="1" applyNumberFormat="1" applyFont="1" applyAlignment="1">
      <alignment horizontal="center" vertical="center"/>
    </xf>
    <xf numFmtId="0" fontId="12" fillId="0" borderId="2" xfId="0" applyFont="1" applyBorder="1"/>
    <xf numFmtId="9" fontId="12" fillId="0" borderId="0" xfId="1" applyFont="1" applyBorder="1" applyAlignment="1">
      <alignment horizontal="center" vertical="center"/>
    </xf>
    <xf numFmtId="9" fontId="12" fillId="0" borderId="0" xfId="1" applyFont="1" applyBorder="1" applyAlignment="1">
      <alignment horizontal="center"/>
    </xf>
    <xf numFmtId="9" fontId="12" fillId="0" borderId="0" xfId="1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wrapText="1"/>
    </xf>
    <xf numFmtId="0" fontId="14" fillId="0" borderId="3" xfId="0" applyFont="1" applyBorder="1" applyAlignment="1">
      <alignment horizontal="left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fta.int/sites/default/files/documents/legal-texts/free-trade-relations/MERCOSUR/EFTA-MERCOSUR%20-%20Annex%20II%20-%20Commitments%20of%20MERCOSUR%20on%20Goods%20Originating%20in%20and%20EFTA%20State.pdf" TargetMode="External"/><Relationship Id="rId1" Type="http://schemas.openxmlformats.org/officeDocument/2006/relationships/hyperlink" Target="https://www.efta.int/trade-relations/free-trade-network/mercos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B93CD-6CAD-4D9F-92F6-5173930F6D71}">
  <sheetPr>
    <pageSetUpPr fitToPage="1"/>
  </sheetPr>
  <dimension ref="A1:S121"/>
  <sheetViews>
    <sheetView tabSelected="1" view="pageBreakPreview" zoomScale="70" zoomScaleNormal="55" zoomScaleSheetLayoutView="70" workbookViewId="0">
      <selection activeCell="O39" sqref="O39"/>
    </sheetView>
  </sheetViews>
  <sheetFormatPr defaultColWidth="11.42578125" defaultRowHeight="15" x14ac:dyDescent="0.25"/>
  <cols>
    <col min="1" max="1" width="97.42578125" customWidth="1"/>
    <col min="2" max="2" width="22.85546875" customWidth="1"/>
    <col min="3" max="3" width="19.7109375" customWidth="1"/>
  </cols>
  <sheetData>
    <row r="1" spans="1:19" ht="55.9" customHeight="1" x14ac:dyDescent="0.25">
      <c r="A1" s="85" t="s">
        <v>92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19" ht="19.149999999999999" customHeight="1" x14ac:dyDescent="0.5">
      <c r="A2" s="46"/>
      <c r="B2" s="4"/>
      <c r="C2" s="4"/>
      <c r="D2" s="4"/>
      <c r="E2" s="4"/>
      <c r="F2" s="4"/>
      <c r="G2" s="10"/>
      <c r="H2" s="10"/>
      <c r="I2" s="10"/>
      <c r="J2" s="10"/>
    </row>
    <row r="3" spans="1:19" ht="27" x14ac:dyDescent="0.45">
      <c r="A3" s="82" t="s">
        <v>91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9" ht="26.25" x14ac:dyDescent="0.4">
      <c r="A4" s="71"/>
      <c r="B4" s="71"/>
      <c r="C4" s="71"/>
      <c r="D4" s="71"/>
      <c r="E4" s="71"/>
      <c r="F4" s="71"/>
      <c r="G4" s="71"/>
      <c r="H4" s="71"/>
      <c r="I4" s="71"/>
      <c r="J4" s="65"/>
      <c r="K4" s="66"/>
      <c r="L4" s="66"/>
      <c r="M4" s="66"/>
      <c r="N4" s="66"/>
      <c r="O4" s="66"/>
    </row>
    <row r="5" spans="1:19" ht="26.25" x14ac:dyDescent="0.4">
      <c r="A5" s="72" t="s">
        <v>0</v>
      </c>
      <c r="B5" s="71"/>
      <c r="C5" s="71"/>
      <c r="D5" s="71"/>
      <c r="E5" s="71"/>
      <c r="F5" s="71"/>
      <c r="G5" s="71"/>
      <c r="H5" s="71"/>
      <c r="I5" s="71"/>
      <c r="J5" s="65"/>
      <c r="K5" s="66"/>
      <c r="L5" s="66"/>
      <c r="M5" s="66"/>
      <c r="N5" s="66"/>
      <c r="O5" s="66"/>
    </row>
    <row r="6" spans="1:19" ht="51.75" customHeight="1" x14ac:dyDescent="0.35">
      <c r="A6" s="83" t="s">
        <v>101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66"/>
    </row>
    <row r="7" spans="1:19" ht="27" customHeight="1" x14ac:dyDescent="0.35">
      <c r="A7" s="84" t="s">
        <v>99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66"/>
    </row>
    <row r="8" spans="1:19" ht="25.5" customHeight="1" x14ac:dyDescent="0.35">
      <c r="A8" s="84" t="s">
        <v>100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66"/>
    </row>
    <row r="9" spans="1:19" ht="18.75" customHeight="1" x14ac:dyDescent="0.35">
      <c r="A9" s="84" t="s">
        <v>102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66"/>
    </row>
    <row r="10" spans="1:19" ht="18.75" customHeight="1" x14ac:dyDescent="0.35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66"/>
    </row>
    <row r="11" spans="1:19" ht="18.75" customHeight="1" x14ac:dyDescent="0.35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6"/>
      <c r="M11" s="66"/>
      <c r="N11" s="66"/>
      <c r="O11" s="66"/>
    </row>
    <row r="12" spans="1:19" ht="6.75" customHeight="1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</row>
    <row r="13" spans="1:19" ht="18.75" customHeight="1" x14ac:dyDescent="0.35">
      <c r="A13" s="12" t="s">
        <v>47</v>
      </c>
      <c r="B13" s="5"/>
      <c r="C13" s="6"/>
      <c r="D13" s="16"/>
      <c r="E13" s="16"/>
      <c r="F13" s="16"/>
      <c r="G13" s="16"/>
      <c r="H13" s="50"/>
      <c r="I13" s="50"/>
      <c r="J13" s="50"/>
      <c r="K13" s="50"/>
    </row>
    <row r="14" spans="1:19" ht="15" customHeight="1" x14ac:dyDescent="0.25">
      <c r="A14" s="49" t="s">
        <v>71</v>
      </c>
      <c r="B14" s="5"/>
      <c r="C14" s="6"/>
      <c r="D14" s="16"/>
      <c r="E14" s="16"/>
      <c r="F14" s="16"/>
      <c r="G14" s="16"/>
      <c r="H14" s="50"/>
      <c r="I14" s="50"/>
      <c r="J14" s="50"/>
      <c r="K14" s="50"/>
    </row>
    <row r="15" spans="1:19" ht="15" customHeight="1" x14ac:dyDescent="0.25">
      <c r="A15" s="39" t="s">
        <v>21</v>
      </c>
      <c r="B15" s="80" t="s">
        <v>3</v>
      </c>
      <c r="C15" s="81" t="s">
        <v>56</v>
      </c>
      <c r="D15" s="80" t="s">
        <v>57</v>
      </c>
      <c r="E15" s="80" t="s">
        <v>58</v>
      </c>
      <c r="F15" s="80" t="s">
        <v>59</v>
      </c>
      <c r="G15" s="80" t="s">
        <v>60</v>
      </c>
      <c r="H15" s="80" t="s">
        <v>61</v>
      </c>
      <c r="I15" s="80" t="s">
        <v>65</v>
      </c>
      <c r="J15" s="80" t="s">
        <v>66</v>
      </c>
      <c r="K15" s="80" t="s">
        <v>67</v>
      </c>
      <c r="L15" s="80" t="s">
        <v>68</v>
      </c>
    </row>
    <row r="16" spans="1:19" ht="15" customHeight="1" x14ac:dyDescent="0.25">
      <c r="A16" s="36" t="s">
        <v>22</v>
      </c>
      <c r="B16" s="80"/>
      <c r="C16" s="81"/>
      <c r="D16" s="80"/>
      <c r="E16" s="80"/>
      <c r="F16" s="80"/>
      <c r="G16" s="80"/>
      <c r="H16" s="80"/>
      <c r="I16" s="80"/>
      <c r="J16" s="80"/>
      <c r="K16" s="80"/>
      <c r="L16" s="80"/>
    </row>
    <row r="17" spans="1:12" ht="15" customHeight="1" x14ac:dyDescent="0.3">
      <c r="A17" s="40" t="s">
        <v>48</v>
      </c>
      <c r="B17" s="20" t="s">
        <v>69</v>
      </c>
      <c r="C17" s="23">
        <v>0</v>
      </c>
      <c r="D17" s="57">
        <v>0</v>
      </c>
      <c r="E17" s="57">
        <v>0</v>
      </c>
      <c r="F17" s="57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</row>
    <row r="18" spans="1:12" ht="15" customHeight="1" x14ac:dyDescent="0.3">
      <c r="A18" s="40" t="s">
        <v>49</v>
      </c>
      <c r="B18" s="20" t="s">
        <v>69</v>
      </c>
      <c r="C18" s="23">
        <v>0</v>
      </c>
      <c r="D18" s="57">
        <v>0</v>
      </c>
      <c r="E18" s="57">
        <v>0</v>
      </c>
      <c r="F18" s="57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</row>
    <row r="19" spans="1:12" ht="15" customHeight="1" x14ac:dyDescent="0.3">
      <c r="A19" s="40" t="s">
        <v>50</v>
      </c>
      <c r="B19" s="20" t="s">
        <v>69</v>
      </c>
      <c r="C19" s="23">
        <v>0</v>
      </c>
      <c r="D19" s="57">
        <v>0</v>
      </c>
      <c r="E19" s="57">
        <v>0</v>
      </c>
      <c r="F19" s="57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</row>
    <row r="20" spans="1:12" ht="15" customHeight="1" x14ac:dyDescent="0.3">
      <c r="A20" s="40" t="s">
        <v>51</v>
      </c>
      <c r="B20" s="20" t="s">
        <v>64</v>
      </c>
      <c r="C20" s="23">
        <v>0.09</v>
      </c>
      <c r="D20" s="54">
        <v>8.0009999999999998E-2</v>
      </c>
      <c r="E20" s="55">
        <v>7.0019999999999999E-2</v>
      </c>
      <c r="F20" s="55">
        <v>6.003E-2</v>
      </c>
      <c r="G20" s="56">
        <v>5.0039999999999994E-2</v>
      </c>
      <c r="H20" s="52">
        <v>3.9959999999999996E-2</v>
      </c>
      <c r="I20" s="52">
        <v>2.9969999999999997E-2</v>
      </c>
      <c r="J20" s="52">
        <v>1.9979999999999998E-2</v>
      </c>
      <c r="K20" s="52">
        <v>9.9899999999999989E-3</v>
      </c>
      <c r="L20" s="53">
        <v>0</v>
      </c>
    </row>
    <row r="21" spans="1:12" ht="15" customHeight="1" x14ac:dyDescent="0.25">
      <c r="A21" s="13"/>
      <c r="B21" s="5"/>
      <c r="C21" s="6"/>
      <c r="D21" s="16"/>
      <c r="E21" s="16"/>
      <c r="F21" s="16"/>
      <c r="G21" s="16"/>
      <c r="H21" s="50"/>
      <c r="I21" s="50"/>
      <c r="J21" s="50"/>
      <c r="K21" s="50"/>
    </row>
    <row r="22" spans="1:12" ht="15" customHeight="1" x14ac:dyDescent="0.25">
      <c r="A22" s="39" t="s">
        <v>28</v>
      </c>
      <c r="B22" s="80" t="s">
        <v>3</v>
      </c>
      <c r="C22" s="81" t="s">
        <v>56</v>
      </c>
      <c r="D22" s="80" t="s">
        <v>57</v>
      </c>
      <c r="E22" s="80" t="s">
        <v>58</v>
      </c>
      <c r="F22" s="80" t="s">
        <v>59</v>
      </c>
      <c r="G22" s="80" t="s">
        <v>60</v>
      </c>
      <c r="H22" s="80" t="s">
        <v>61</v>
      </c>
      <c r="I22" s="80" t="s">
        <v>65</v>
      </c>
      <c r="J22" s="80" t="s">
        <v>66</v>
      </c>
      <c r="K22" s="80" t="s">
        <v>67</v>
      </c>
      <c r="L22" s="80" t="s">
        <v>68</v>
      </c>
    </row>
    <row r="23" spans="1:12" ht="15" customHeight="1" x14ac:dyDescent="0.25">
      <c r="A23" s="36" t="s">
        <v>29</v>
      </c>
      <c r="B23" s="80"/>
      <c r="C23" s="81"/>
      <c r="D23" s="80"/>
      <c r="E23" s="80"/>
      <c r="F23" s="80"/>
      <c r="G23" s="80"/>
      <c r="H23" s="80"/>
      <c r="I23" s="80"/>
      <c r="J23" s="80"/>
      <c r="K23" s="80"/>
      <c r="L23" s="80"/>
    </row>
    <row r="24" spans="1:12" ht="15" customHeight="1" x14ac:dyDescent="0.3">
      <c r="A24" s="40" t="s">
        <v>52</v>
      </c>
      <c r="B24" s="20" t="s">
        <v>69</v>
      </c>
      <c r="C24" s="23">
        <v>0</v>
      </c>
      <c r="D24" s="57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</row>
    <row r="25" spans="1:12" ht="15" customHeight="1" x14ac:dyDescent="0.3">
      <c r="A25" s="40" t="s">
        <v>53</v>
      </c>
      <c r="B25" s="20" t="s">
        <v>69</v>
      </c>
      <c r="C25" s="23">
        <v>0</v>
      </c>
      <c r="D25" s="57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</row>
    <row r="26" spans="1:12" ht="16.5" x14ac:dyDescent="0.3">
      <c r="A26" s="40" t="s">
        <v>54</v>
      </c>
      <c r="B26" s="20" t="s">
        <v>7</v>
      </c>
      <c r="C26" s="23">
        <v>0.09</v>
      </c>
      <c r="D26" s="57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</row>
    <row r="27" spans="1:12" ht="16.5" x14ac:dyDescent="0.3">
      <c r="A27" s="40" t="s">
        <v>51</v>
      </c>
      <c r="B27" s="20" t="s">
        <v>64</v>
      </c>
      <c r="C27" s="23">
        <v>0.09</v>
      </c>
      <c r="D27" s="54">
        <v>8.0009999999999998E-2</v>
      </c>
      <c r="E27" s="55">
        <v>7.0019999999999999E-2</v>
      </c>
      <c r="F27" s="55">
        <v>6.003E-2</v>
      </c>
      <c r="G27" s="56">
        <v>5.0039999999999994E-2</v>
      </c>
      <c r="H27" s="55">
        <v>3.9959999999999996E-2</v>
      </c>
      <c r="I27" s="55">
        <v>2.9969999999999997E-2</v>
      </c>
      <c r="J27" s="55">
        <v>1.9979999999999998E-2</v>
      </c>
      <c r="K27" s="55">
        <v>9.9899999999999989E-3</v>
      </c>
      <c r="L27" s="51">
        <v>0</v>
      </c>
    </row>
    <row r="28" spans="1:12" ht="16.5" x14ac:dyDescent="0.3">
      <c r="A28" s="76"/>
      <c r="B28" s="42"/>
      <c r="C28" s="43"/>
      <c r="D28" s="77"/>
      <c r="E28" s="78"/>
      <c r="F28" s="78"/>
      <c r="G28" s="79"/>
      <c r="H28" s="78"/>
      <c r="I28" s="78"/>
      <c r="J28" s="78"/>
      <c r="K28" s="78"/>
      <c r="L28" s="79"/>
    </row>
    <row r="29" spans="1:12" ht="16.5" x14ac:dyDescent="0.25">
      <c r="A29" s="39" t="s">
        <v>93</v>
      </c>
      <c r="B29" s="80" t="s">
        <v>3</v>
      </c>
      <c r="C29" s="81" t="s">
        <v>56</v>
      </c>
      <c r="D29" s="80" t="s">
        <v>57</v>
      </c>
      <c r="E29" s="80" t="s">
        <v>58</v>
      </c>
      <c r="F29" s="80" t="s">
        <v>59</v>
      </c>
      <c r="G29" s="80" t="s">
        <v>60</v>
      </c>
      <c r="H29" s="80" t="s">
        <v>61</v>
      </c>
      <c r="I29" s="80" t="s">
        <v>65</v>
      </c>
      <c r="J29" s="80" t="s">
        <v>66</v>
      </c>
      <c r="K29" s="80" t="s">
        <v>67</v>
      </c>
      <c r="L29" s="80" t="s">
        <v>68</v>
      </c>
    </row>
    <row r="30" spans="1:12" ht="16.5" x14ac:dyDescent="0.25">
      <c r="A30" s="36" t="s">
        <v>94</v>
      </c>
      <c r="B30" s="80"/>
      <c r="C30" s="81"/>
      <c r="D30" s="80"/>
      <c r="E30" s="80"/>
      <c r="F30" s="80"/>
      <c r="G30" s="80"/>
      <c r="H30" s="80"/>
      <c r="I30" s="80"/>
      <c r="J30" s="80"/>
      <c r="K30" s="80"/>
      <c r="L30" s="80"/>
    </row>
    <row r="31" spans="1:12" ht="15" customHeight="1" x14ac:dyDescent="0.3">
      <c r="A31" s="40" t="s">
        <v>52</v>
      </c>
      <c r="B31" s="20" t="s">
        <v>69</v>
      </c>
      <c r="C31" s="23">
        <v>0</v>
      </c>
      <c r="D31" s="57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</row>
    <row r="32" spans="1:12" ht="15" customHeight="1" x14ac:dyDescent="0.3">
      <c r="A32" s="40" t="s">
        <v>53</v>
      </c>
      <c r="B32" s="20" t="s">
        <v>69</v>
      </c>
      <c r="C32" s="23">
        <v>0</v>
      </c>
      <c r="D32" s="57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</row>
    <row r="33" spans="1:12" ht="16.5" x14ac:dyDescent="0.3">
      <c r="A33" s="40" t="s">
        <v>54</v>
      </c>
      <c r="B33" s="20" t="s">
        <v>7</v>
      </c>
      <c r="C33" s="23">
        <v>0.09</v>
      </c>
      <c r="D33" s="57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</row>
    <row r="34" spans="1:12" ht="16.5" x14ac:dyDescent="0.3">
      <c r="A34" s="40" t="s">
        <v>51</v>
      </c>
      <c r="B34" s="20" t="s">
        <v>64</v>
      </c>
      <c r="C34" s="23">
        <v>0.09</v>
      </c>
      <c r="D34" s="54">
        <v>8.0009999999999998E-2</v>
      </c>
      <c r="E34" s="55">
        <v>7.0019999999999999E-2</v>
      </c>
      <c r="F34" s="55">
        <v>6.003E-2</v>
      </c>
      <c r="G34" s="55">
        <v>5.0039999999999994E-2</v>
      </c>
      <c r="H34" s="55">
        <v>3.9959999999999996E-2</v>
      </c>
      <c r="I34" s="55">
        <v>2.9969999999999997E-2</v>
      </c>
      <c r="J34" s="55">
        <v>1.9979999999999998E-2</v>
      </c>
      <c r="K34" s="55">
        <v>9.9899999999999989E-3</v>
      </c>
      <c r="L34" s="51">
        <v>0</v>
      </c>
    </row>
    <row r="35" spans="1:12" ht="16.5" x14ac:dyDescent="0.3">
      <c r="A35" s="76"/>
      <c r="B35" s="42"/>
      <c r="C35" s="43"/>
      <c r="D35" s="77"/>
      <c r="E35" s="78"/>
      <c r="F35" s="78"/>
      <c r="G35" s="78"/>
      <c r="H35" s="78"/>
      <c r="I35" s="78"/>
      <c r="J35" s="78"/>
      <c r="K35" s="78"/>
      <c r="L35" s="79"/>
    </row>
    <row r="36" spans="1:12" ht="16.5" x14ac:dyDescent="0.25">
      <c r="A36" s="39" t="s">
        <v>95</v>
      </c>
      <c r="B36" s="80" t="s">
        <v>3</v>
      </c>
      <c r="C36" s="81" t="s">
        <v>56</v>
      </c>
      <c r="D36" s="80" t="s">
        <v>57</v>
      </c>
      <c r="E36" s="80" t="s">
        <v>58</v>
      </c>
      <c r="F36" s="80" t="s">
        <v>59</v>
      </c>
      <c r="G36" s="80" t="s">
        <v>60</v>
      </c>
      <c r="H36" s="80" t="s">
        <v>61</v>
      </c>
      <c r="I36" s="80" t="s">
        <v>65</v>
      </c>
      <c r="J36" s="80" t="s">
        <v>66</v>
      </c>
      <c r="K36" s="80" t="s">
        <v>67</v>
      </c>
      <c r="L36" s="80" t="s">
        <v>68</v>
      </c>
    </row>
    <row r="37" spans="1:12" ht="16.5" x14ac:dyDescent="0.25">
      <c r="A37" s="36" t="s">
        <v>96</v>
      </c>
      <c r="B37" s="80"/>
      <c r="C37" s="81"/>
      <c r="D37" s="80"/>
      <c r="E37" s="80"/>
      <c r="F37" s="80"/>
      <c r="G37" s="80"/>
      <c r="H37" s="80"/>
      <c r="I37" s="80"/>
      <c r="J37" s="80"/>
      <c r="K37" s="80"/>
      <c r="L37" s="80"/>
    </row>
    <row r="38" spans="1:12" ht="15" customHeight="1" x14ac:dyDescent="0.3">
      <c r="A38" s="40" t="s">
        <v>52</v>
      </c>
      <c r="B38" s="20" t="s">
        <v>69</v>
      </c>
      <c r="C38" s="23">
        <v>0</v>
      </c>
      <c r="D38" s="57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</row>
    <row r="39" spans="1:12" ht="15" customHeight="1" x14ac:dyDescent="0.3">
      <c r="A39" s="40" t="s">
        <v>53</v>
      </c>
      <c r="B39" s="20" t="s">
        <v>69</v>
      </c>
      <c r="C39" s="23">
        <v>0</v>
      </c>
      <c r="D39" s="57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</row>
    <row r="40" spans="1:12" ht="16.5" x14ac:dyDescent="0.3">
      <c r="A40" s="40" t="s">
        <v>54</v>
      </c>
      <c r="B40" s="20" t="s">
        <v>7</v>
      </c>
      <c r="C40" s="23">
        <v>0.09</v>
      </c>
      <c r="D40" s="57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</row>
    <row r="41" spans="1:12" ht="16.5" x14ac:dyDescent="0.3">
      <c r="A41" s="40" t="s">
        <v>51</v>
      </c>
      <c r="B41" s="20" t="s">
        <v>64</v>
      </c>
      <c r="C41" s="23">
        <v>0.09</v>
      </c>
      <c r="D41" s="54">
        <v>8.0009999999999998E-2</v>
      </c>
      <c r="E41" s="55">
        <v>7.0019999999999999E-2</v>
      </c>
      <c r="F41" s="55">
        <v>6.003E-2</v>
      </c>
      <c r="G41" s="55">
        <v>5.0039999999999994E-2</v>
      </c>
      <c r="H41" s="55">
        <v>3.9959999999999996E-2</v>
      </c>
      <c r="I41" s="55">
        <v>2.9969999999999997E-2</v>
      </c>
      <c r="J41" s="55">
        <v>1.9979999999999998E-2</v>
      </c>
      <c r="K41" s="55">
        <v>9.9899999999999989E-3</v>
      </c>
      <c r="L41" s="51">
        <v>0</v>
      </c>
    </row>
    <row r="42" spans="1:12" ht="16.5" x14ac:dyDescent="0.3">
      <c r="A42" s="41"/>
      <c r="B42" s="42"/>
      <c r="C42" s="43"/>
      <c r="D42" s="75"/>
      <c r="E42" s="74"/>
      <c r="F42" s="74"/>
      <c r="G42" s="74"/>
      <c r="H42" s="10"/>
      <c r="I42" s="10"/>
      <c r="J42" s="10"/>
    </row>
    <row r="43" spans="1:12" ht="21" x14ac:dyDescent="0.35">
      <c r="A43" s="1" t="s">
        <v>1</v>
      </c>
    </row>
    <row r="44" spans="1:12" x14ac:dyDescent="0.25">
      <c r="A44" s="48" t="s">
        <v>71</v>
      </c>
    </row>
    <row r="45" spans="1:12" ht="16.149999999999999" customHeight="1" x14ac:dyDescent="0.3">
      <c r="A45" s="19" t="s">
        <v>2</v>
      </c>
      <c r="B45" s="80" t="s">
        <v>3</v>
      </c>
      <c r="C45" s="81" t="s">
        <v>56</v>
      </c>
      <c r="D45" s="80" t="s">
        <v>57</v>
      </c>
      <c r="E45" s="80" t="s">
        <v>58</v>
      </c>
      <c r="F45" s="80" t="s">
        <v>59</v>
      </c>
      <c r="G45" s="80" t="s">
        <v>60</v>
      </c>
      <c r="H45" s="80" t="s">
        <v>61</v>
      </c>
      <c r="I45" s="80" t="s">
        <v>65</v>
      </c>
      <c r="J45" s="80" t="s">
        <v>66</v>
      </c>
      <c r="K45" s="80" t="s">
        <v>67</v>
      </c>
      <c r="L45" s="80" t="s">
        <v>68</v>
      </c>
    </row>
    <row r="46" spans="1:12" ht="16.149999999999999" customHeight="1" x14ac:dyDescent="0.3">
      <c r="A46" s="21" t="s">
        <v>4</v>
      </c>
      <c r="B46" s="80"/>
      <c r="C46" s="81"/>
      <c r="D46" s="80"/>
      <c r="E46" s="80"/>
      <c r="F46" s="80"/>
      <c r="G46" s="80"/>
      <c r="H46" s="80"/>
      <c r="I46" s="80"/>
      <c r="J46" s="80"/>
      <c r="K46" s="80"/>
      <c r="L46" s="80"/>
    </row>
    <row r="47" spans="1:12" ht="16.5" x14ac:dyDescent="0.3">
      <c r="A47" s="22" t="s">
        <v>5</v>
      </c>
      <c r="B47" s="20" t="s">
        <v>7</v>
      </c>
      <c r="C47" s="23">
        <v>0.09</v>
      </c>
      <c r="D47" s="57">
        <v>0</v>
      </c>
      <c r="E47" s="51">
        <v>0</v>
      </c>
      <c r="F47" s="51">
        <v>0</v>
      </c>
      <c r="G47" s="51">
        <v>0</v>
      </c>
      <c r="H47" s="58">
        <v>0</v>
      </c>
      <c r="I47" s="57">
        <v>0</v>
      </c>
      <c r="J47" s="51">
        <v>0</v>
      </c>
      <c r="K47" s="51">
        <v>0</v>
      </c>
      <c r="L47" s="51">
        <v>0</v>
      </c>
    </row>
    <row r="48" spans="1:12" ht="16.5" x14ac:dyDescent="0.3">
      <c r="A48" s="22" t="s">
        <v>6</v>
      </c>
      <c r="B48" s="20" t="s">
        <v>98</v>
      </c>
      <c r="C48" s="23">
        <v>0.09</v>
      </c>
      <c r="D48" s="26">
        <f>C48-(C48*0.2)</f>
        <v>7.1999999999999995E-2</v>
      </c>
      <c r="E48" s="31">
        <f>C48-(C48*0.4)</f>
        <v>5.3999999999999999E-2</v>
      </c>
      <c r="F48" s="31">
        <f>C48-(C48*0.6)</f>
        <v>3.5999999999999997E-2</v>
      </c>
      <c r="G48" s="31">
        <f>C48-(C48*0.8)</f>
        <v>1.8000000000000002E-2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</row>
    <row r="49" spans="1:13" ht="16.5" x14ac:dyDescent="0.3">
      <c r="A49" s="22" t="s">
        <v>8</v>
      </c>
      <c r="B49" s="20" t="s">
        <v>98</v>
      </c>
      <c r="C49" s="23">
        <v>0.09</v>
      </c>
      <c r="D49" s="26">
        <f t="shared" ref="D49" si="0">C49-(C49*0.2)</f>
        <v>7.1999999999999995E-2</v>
      </c>
      <c r="E49" s="31">
        <f t="shared" ref="E49" si="1">C49-(C49*0.4)</f>
        <v>5.3999999999999999E-2</v>
      </c>
      <c r="F49" s="31">
        <f t="shared" ref="F49" si="2">C49-(C49*0.6)</f>
        <v>3.5999999999999997E-2</v>
      </c>
      <c r="G49" s="31">
        <f t="shared" ref="G49" si="3">C49-(C49*0.8)</f>
        <v>1.8000000000000002E-2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</row>
    <row r="50" spans="1:13" ht="16.5" x14ac:dyDescent="0.3">
      <c r="A50" s="22" t="s">
        <v>9</v>
      </c>
      <c r="B50" s="20" t="s">
        <v>7</v>
      </c>
      <c r="C50" s="23">
        <v>0.09</v>
      </c>
      <c r="D50" s="57">
        <v>0</v>
      </c>
      <c r="E50" s="51">
        <v>0</v>
      </c>
      <c r="F50" s="51">
        <v>0</v>
      </c>
      <c r="G50" s="51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</row>
    <row r="51" spans="1:13" ht="16.5" x14ac:dyDescent="0.3">
      <c r="A51" s="22" t="s">
        <v>10</v>
      </c>
      <c r="B51" s="20" t="s">
        <v>64</v>
      </c>
      <c r="C51" s="23">
        <v>0.09</v>
      </c>
      <c r="D51" s="60">
        <f>C51-(C51*0.111)</f>
        <v>8.0009999999999998E-2</v>
      </c>
      <c r="E51" s="56">
        <f>C51-(C51*0.222)</f>
        <v>7.0019999999999999E-2</v>
      </c>
      <c r="F51" s="56">
        <f>C51-(C51*0.333)</f>
        <v>6.003E-2</v>
      </c>
      <c r="G51" s="56">
        <f>C51-(C51*0.444)</f>
        <v>5.0039999999999994E-2</v>
      </c>
      <c r="H51" s="61">
        <f>C51-(C51*0.556)</f>
        <v>3.9959999999999996E-2</v>
      </c>
      <c r="I51" s="59">
        <f>C51-(C51*0.667)</f>
        <v>2.9969999999999997E-2</v>
      </c>
      <c r="J51" s="59">
        <f>C51-(C51*0.778)</f>
        <v>1.9979999999999998E-2</v>
      </c>
      <c r="K51" s="59">
        <f>C51-(C51*0.889)</f>
        <v>9.9899999999999989E-3</v>
      </c>
      <c r="L51" s="58">
        <v>0</v>
      </c>
    </row>
    <row r="52" spans="1:13" x14ac:dyDescent="0.25">
      <c r="A52" s="2"/>
    </row>
    <row r="53" spans="1:13" ht="21" x14ac:dyDescent="0.35">
      <c r="A53" s="1" t="s">
        <v>11</v>
      </c>
    </row>
    <row r="54" spans="1:13" x14ac:dyDescent="0.25">
      <c r="A54" s="11" t="s">
        <v>72</v>
      </c>
    </row>
    <row r="55" spans="1:13" ht="16.149999999999999" customHeight="1" x14ac:dyDescent="0.3">
      <c r="A55" s="19" t="s">
        <v>12</v>
      </c>
      <c r="B55" s="80" t="s">
        <v>3</v>
      </c>
      <c r="C55" s="81" t="s">
        <v>56</v>
      </c>
      <c r="D55" s="80" t="s">
        <v>57</v>
      </c>
      <c r="E55" s="80" t="s">
        <v>58</v>
      </c>
      <c r="F55" s="80" t="s">
        <v>59</v>
      </c>
      <c r="G55" s="80" t="s">
        <v>60</v>
      </c>
      <c r="H55" s="80" t="s">
        <v>61</v>
      </c>
      <c r="I55" s="80" t="s">
        <v>65</v>
      </c>
      <c r="J55" s="80" t="s">
        <v>66</v>
      </c>
      <c r="K55" s="80" t="s">
        <v>67</v>
      </c>
      <c r="L55" s="80" t="s">
        <v>68</v>
      </c>
    </row>
    <row r="56" spans="1:13" ht="16.149999999999999" customHeight="1" x14ac:dyDescent="0.3">
      <c r="A56" s="21" t="s">
        <v>13</v>
      </c>
      <c r="B56" s="80"/>
      <c r="C56" s="81"/>
      <c r="D56" s="80"/>
      <c r="E56" s="80"/>
      <c r="F56" s="80"/>
      <c r="G56" s="80"/>
      <c r="H56" s="80"/>
      <c r="I56" s="80"/>
      <c r="J56" s="80"/>
      <c r="K56" s="80"/>
      <c r="L56" s="80"/>
    </row>
    <row r="57" spans="1:13" ht="16.5" x14ac:dyDescent="0.3">
      <c r="A57" s="22" t="s">
        <v>14</v>
      </c>
      <c r="B57" s="20" t="s">
        <v>98</v>
      </c>
      <c r="C57" s="23">
        <v>0.09</v>
      </c>
      <c r="D57" s="24">
        <v>7.1999999999999995E-2</v>
      </c>
      <c r="E57" s="24">
        <v>5.3999999999999999E-2</v>
      </c>
      <c r="F57" s="24">
        <v>3.5999999999999997E-2</v>
      </c>
      <c r="G57" s="24">
        <v>1.8000000000000002E-2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</row>
    <row r="58" spans="1:13" ht="16.5" x14ac:dyDescent="0.3">
      <c r="A58" s="22" t="s">
        <v>15</v>
      </c>
      <c r="B58" s="20" t="s">
        <v>98</v>
      </c>
      <c r="C58" s="23">
        <v>0.09</v>
      </c>
      <c r="D58" s="26">
        <v>7.1999999999999995E-2</v>
      </c>
      <c r="E58" s="26">
        <v>5.3999999999999999E-2</v>
      </c>
      <c r="F58" s="26">
        <v>3.5999999999999997E-2</v>
      </c>
      <c r="G58" s="26">
        <v>1.8000000000000002E-2</v>
      </c>
      <c r="H58" s="38">
        <v>0</v>
      </c>
      <c r="I58" s="57">
        <v>0</v>
      </c>
      <c r="J58" s="57">
        <v>0</v>
      </c>
      <c r="K58" s="57">
        <v>0</v>
      </c>
      <c r="L58" s="57">
        <v>0</v>
      </c>
    </row>
    <row r="59" spans="1:13" ht="16.5" x14ac:dyDescent="0.3">
      <c r="A59" s="22" t="s">
        <v>16</v>
      </c>
      <c r="B59" s="20" t="s">
        <v>64</v>
      </c>
      <c r="C59" s="23">
        <v>0.09</v>
      </c>
      <c r="D59" s="60">
        <v>8.0009999999999998E-2</v>
      </c>
      <c r="E59" s="60">
        <v>7.0019999999999999E-2</v>
      </c>
      <c r="F59" s="60">
        <v>6.003E-2</v>
      </c>
      <c r="G59" s="60">
        <v>5.0039999999999994E-2</v>
      </c>
      <c r="H59" s="23">
        <v>3.9959999999999996E-2</v>
      </c>
      <c r="I59" s="60">
        <v>2.9969999999999997E-2</v>
      </c>
      <c r="J59" s="60">
        <v>1.9979999999999998E-2</v>
      </c>
      <c r="K59" s="60">
        <v>9.9899999999999989E-3</v>
      </c>
      <c r="L59" s="57">
        <v>0</v>
      </c>
    </row>
    <row r="60" spans="1:13" ht="16.5" x14ac:dyDescent="0.3">
      <c r="A60" s="22" t="s">
        <v>17</v>
      </c>
      <c r="B60" s="20" t="s">
        <v>64</v>
      </c>
      <c r="C60" s="23">
        <v>0.09</v>
      </c>
      <c r="D60" s="60">
        <v>8.0009999999999998E-2</v>
      </c>
      <c r="E60" s="60">
        <v>7.0019999999999999E-2</v>
      </c>
      <c r="F60" s="60">
        <v>6.003E-2</v>
      </c>
      <c r="G60" s="60">
        <v>5.0039999999999994E-2</v>
      </c>
      <c r="H60" s="23">
        <v>3.9959999999999996E-2</v>
      </c>
      <c r="I60" s="60">
        <v>2.9969999999999997E-2</v>
      </c>
      <c r="J60" s="60">
        <v>1.9979999999999998E-2</v>
      </c>
      <c r="K60" s="60">
        <v>9.9899999999999989E-3</v>
      </c>
      <c r="L60" s="57">
        <v>0</v>
      </c>
    </row>
    <row r="61" spans="1:13" ht="16.5" x14ac:dyDescent="0.3">
      <c r="A61" s="22" t="s">
        <v>18</v>
      </c>
      <c r="B61" s="20" t="s">
        <v>64</v>
      </c>
      <c r="C61" s="23">
        <v>0.09</v>
      </c>
      <c r="D61" s="60">
        <v>8.0009999999999998E-2</v>
      </c>
      <c r="E61" s="60">
        <v>7.0019999999999999E-2</v>
      </c>
      <c r="F61" s="60">
        <v>6.003E-2</v>
      </c>
      <c r="G61" s="60">
        <v>5.0039999999999994E-2</v>
      </c>
      <c r="H61" s="23">
        <v>3.9959999999999996E-2</v>
      </c>
      <c r="I61" s="60">
        <v>2.9969999999999997E-2</v>
      </c>
      <c r="J61" s="60">
        <v>1.9979999999999998E-2</v>
      </c>
      <c r="K61" s="60">
        <v>9.9899999999999989E-3</v>
      </c>
      <c r="L61" s="57">
        <v>0</v>
      </c>
    </row>
    <row r="62" spans="1:13" ht="15.75" x14ac:dyDescent="0.3">
      <c r="A62" s="2"/>
      <c r="B62" s="5"/>
      <c r="C62" s="6"/>
      <c r="D62" s="7"/>
      <c r="E62" s="8"/>
      <c r="F62" s="8"/>
      <c r="G62" s="8"/>
      <c r="H62" s="9"/>
      <c r="I62" s="7"/>
      <c r="J62" s="8"/>
      <c r="K62" s="8"/>
      <c r="L62" s="8"/>
      <c r="M62" s="9"/>
    </row>
    <row r="63" spans="1:13" ht="15.75" x14ac:dyDescent="0.3">
      <c r="A63" s="2"/>
      <c r="B63" s="5"/>
      <c r="C63" s="6"/>
      <c r="D63" s="7"/>
      <c r="E63" s="8"/>
      <c r="F63" s="8"/>
      <c r="G63" s="8"/>
      <c r="H63" s="9"/>
      <c r="I63" s="7"/>
      <c r="J63" s="8"/>
      <c r="K63" s="8"/>
      <c r="L63" s="8"/>
      <c r="M63" s="9"/>
    </row>
    <row r="64" spans="1:13" ht="21" x14ac:dyDescent="0.35">
      <c r="A64" s="12" t="s">
        <v>70</v>
      </c>
      <c r="B64" s="5"/>
      <c r="C64" s="6"/>
      <c r="D64" s="7"/>
      <c r="E64" s="8"/>
      <c r="F64" s="8"/>
      <c r="G64" s="8"/>
      <c r="H64" s="9"/>
      <c r="I64" s="7"/>
      <c r="J64" s="8"/>
      <c r="K64" s="8"/>
      <c r="L64" s="8"/>
      <c r="M64" s="9"/>
    </row>
    <row r="65" spans="1:19" ht="15.75" x14ac:dyDescent="0.3">
      <c r="A65" s="13" t="s">
        <v>89</v>
      </c>
      <c r="B65" s="5"/>
      <c r="C65" s="6"/>
      <c r="D65" s="7"/>
      <c r="E65" s="8"/>
      <c r="F65" s="8"/>
      <c r="G65" s="8"/>
      <c r="H65" s="9"/>
      <c r="I65" s="7"/>
      <c r="J65" s="8"/>
      <c r="K65" s="8"/>
      <c r="L65" s="8"/>
      <c r="M65" s="9"/>
    </row>
    <row r="66" spans="1:19" ht="16.5" x14ac:dyDescent="0.3">
      <c r="A66" s="27" t="s">
        <v>70</v>
      </c>
      <c r="B66" s="86" t="s">
        <v>3</v>
      </c>
      <c r="C66" s="81" t="s">
        <v>56</v>
      </c>
      <c r="D66" s="80" t="s">
        <v>57</v>
      </c>
      <c r="E66" s="80" t="s">
        <v>58</v>
      </c>
      <c r="F66" s="80" t="s">
        <v>59</v>
      </c>
      <c r="G66" s="80" t="s">
        <v>60</v>
      </c>
      <c r="H66" s="80" t="s">
        <v>61</v>
      </c>
      <c r="I66" s="80" t="s">
        <v>65</v>
      </c>
      <c r="J66" s="80" t="s">
        <v>66</v>
      </c>
      <c r="K66" s="80" t="s">
        <v>67</v>
      </c>
      <c r="L66" s="80" t="s">
        <v>68</v>
      </c>
      <c r="M66" s="80" t="s">
        <v>80</v>
      </c>
      <c r="N66" s="80" t="s">
        <v>81</v>
      </c>
      <c r="O66" s="80" t="s">
        <v>82</v>
      </c>
      <c r="P66" s="80" t="s">
        <v>83</v>
      </c>
      <c r="Q66" s="80" t="s">
        <v>84</v>
      </c>
      <c r="R66" s="80" t="s">
        <v>85</v>
      </c>
      <c r="S66" s="80" t="s">
        <v>86</v>
      </c>
    </row>
    <row r="67" spans="1:19" ht="16.5" x14ac:dyDescent="0.3">
      <c r="A67" s="28" t="s">
        <v>97</v>
      </c>
      <c r="B67" s="86"/>
      <c r="C67" s="81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</row>
    <row r="68" spans="1:19" ht="16.5" x14ac:dyDescent="0.3">
      <c r="A68" s="29" t="s">
        <v>73</v>
      </c>
      <c r="B68" s="20" t="s">
        <v>64</v>
      </c>
      <c r="C68" s="23">
        <v>0.09</v>
      </c>
      <c r="D68" s="60">
        <v>8.0009999999999998E-2</v>
      </c>
      <c r="E68" s="60">
        <v>7.0019999999999999E-2</v>
      </c>
      <c r="F68" s="60">
        <v>6.003E-2</v>
      </c>
      <c r="G68" s="60">
        <v>5.0039999999999994E-2</v>
      </c>
      <c r="H68" s="23">
        <v>3.9959999999999996E-2</v>
      </c>
      <c r="I68" s="60">
        <v>2.9969999999999997E-2</v>
      </c>
      <c r="J68" s="60">
        <v>1.9979999999999998E-2</v>
      </c>
      <c r="K68" s="60">
        <v>9.9899999999999989E-3</v>
      </c>
      <c r="L68" s="57">
        <v>0</v>
      </c>
      <c r="M68" s="57">
        <v>0</v>
      </c>
      <c r="N68" s="57">
        <v>0</v>
      </c>
      <c r="O68" s="57">
        <v>0</v>
      </c>
      <c r="P68" s="57">
        <v>0</v>
      </c>
      <c r="Q68" s="57">
        <v>0</v>
      </c>
      <c r="R68" s="57">
        <v>0</v>
      </c>
      <c r="S68" s="57">
        <v>0</v>
      </c>
    </row>
    <row r="69" spans="1:19" ht="16.5" x14ac:dyDescent="0.3">
      <c r="A69" s="29" t="s">
        <v>74</v>
      </c>
      <c r="B69" s="20" t="s">
        <v>64</v>
      </c>
      <c r="C69" s="23">
        <v>0.09</v>
      </c>
      <c r="D69" s="60">
        <v>8.0009999999999998E-2</v>
      </c>
      <c r="E69" s="60">
        <v>7.0019999999999999E-2</v>
      </c>
      <c r="F69" s="60">
        <v>6.003E-2</v>
      </c>
      <c r="G69" s="60">
        <v>5.0039999999999994E-2</v>
      </c>
      <c r="H69" s="23">
        <v>3.9959999999999996E-2</v>
      </c>
      <c r="I69" s="60">
        <v>2.9969999999999997E-2</v>
      </c>
      <c r="J69" s="60">
        <v>1.9979999999999998E-2</v>
      </c>
      <c r="K69" s="60">
        <v>9.9899999999999989E-3</v>
      </c>
      <c r="L69" s="57">
        <v>0</v>
      </c>
      <c r="M69" s="57">
        <v>0</v>
      </c>
      <c r="N69" s="57">
        <v>0</v>
      </c>
      <c r="O69" s="57">
        <v>0</v>
      </c>
      <c r="P69" s="57">
        <v>0</v>
      </c>
      <c r="Q69" s="57">
        <v>0</v>
      </c>
      <c r="R69" s="57">
        <v>0</v>
      </c>
      <c r="S69" s="57">
        <v>0</v>
      </c>
    </row>
    <row r="70" spans="1:19" ht="16.5" x14ac:dyDescent="0.3">
      <c r="A70" s="29" t="s">
        <v>19</v>
      </c>
      <c r="B70" s="20" t="s">
        <v>98</v>
      </c>
      <c r="C70" s="23">
        <v>0.09</v>
      </c>
      <c r="D70" s="26">
        <f>C70-(C70*0.2)</f>
        <v>7.1999999999999995E-2</v>
      </c>
      <c r="E70" s="31">
        <f>C70-(C70*0.4)</f>
        <v>5.3999999999999999E-2</v>
      </c>
      <c r="F70" s="31">
        <f>C70-(C70*0.6)</f>
        <v>3.5999999999999997E-2</v>
      </c>
      <c r="G70" s="31">
        <f>C70-(C70*0.8)</f>
        <v>1.8000000000000002E-2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v>0</v>
      </c>
      <c r="R70" s="58">
        <v>0</v>
      </c>
      <c r="S70" s="58">
        <v>0</v>
      </c>
    </row>
    <row r="71" spans="1:19" ht="16.5" x14ac:dyDescent="0.3">
      <c r="A71" s="29" t="s">
        <v>75</v>
      </c>
      <c r="B71" s="20" t="s">
        <v>98</v>
      </c>
      <c r="C71" s="23">
        <v>0.09</v>
      </c>
      <c r="D71" s="26">
        <f>C71-(C71*0.2)</f>
        <v>7.1999999999999995E-2</v>
      </c>
      <c r="E71" s="31">
        <f>C71-(C71*0.4)</f>
        <v>5.3999999999999999E-2</v>
      </c>
      <c r="F71" s="31">
        <f>C71-(C71*0.6)</f>
        <v>3.5999999999999997E-2</v>
      </c>
      <c r="G71" s="31">
        <f>C71-(C71*0.8)</f>
        <v>1.8000000000000002E-2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v>0</v>
      </c>
      <c r="R71" s="58">
        <v>0</v>
      </c>
      <c r="S71" s="58">
        <v>0</v>
      </c>
    </row>
    <row r="72" spans="1:19" ht="16.5" x14ac:dyDescent="0.3">
      <c r="A72" s="29" t="s">
        <v>76</v>
      </c>
      <c r="B72" s="20" t="s">
        <v>64</v>
      </c>
      <c r="C72" s="23">
        <v>0.09</v>
      </c>
      <c r="D72" s="60">
        <v>8.0009999999999998E-2</v>
      </c>
      <c r="E72" s="60">
        <v>7.0019999999999999E-2</v>
      </c>
      <c r="F72" s="60">
        <v>6.003E-2</v>
      </c>
      <c r="G72" s="60">
        <v>5.0039999999999994E-2</v>
      </c>
      <c r="H72" s="23">
        <v>3.9959999999999996E-2</v>
      </c>
      <c r="I72" s="60">
        <v>2.9969999999999997E-2</v>
      </c>
      <c r="J72" s="60">
        <v>1.9979999999999998E-2</v>
      </c>
      <c r="K72" s="60">
        <v>9.9899999999999989E-3</v>
      </c>
      <c r="L72" s="57">
        <v>0</v>
      </c>
      <c r="M72" s="57">
        <v>0</v>
      </c>
      <c r="N72" s="57">
        <v>0</v>
      </c>
      <c r="O72" s="57">
        <v>0</v>
      </c>
      <c r="P72" s="57">
        <v>0</v>
      </c>
      <c r="Q72" s="57">
        <v>0</v>
      </c>
      <c r="R72" s="57">
        <v>0</v>
      </c>
      <c r="S72" s="57">
        <v>0</v>
      </c>
    </row>
    <row r="73" spans="1:19" ht="16.5" x14ac:dyDescent="0.3">
      <c r="A73" s="29" t="s">
        <v>77</v>
      </c>
      <c r="B73" s="20" t="s">
        <v>79</v>
      </c>
      <c r="C73" s="23">
        <v>0.09</v>
      </c>
      <c r="D73" s="31">
        <f>C73-(C73*0.063)</f>
        <v>8.4330000000000002E-2</v>
      </c>
      <c r="E73" s="31">
        <f>C73-(C73*0.125)</f>
        <v>7.8750000000000001E-2</v>
      </c>
      <c r="F73" s="31">
        <f>C73-(C73*0.188)</f>
        <v>7.3079999999999992E-2</v>
      </c>
      <c r="G73" s="31">
        <f>C73-(C73*0.25)</f>
        <v>6.7500000000000004E-2</v>
      </c>
      <c r="H73" s="30">
        <f>C73-(C73*0.313)</f>
        <v>6.1829999999999996E-2</v>
      </c>
      <c r="I73" s="31">
        <f>C73-(C73*0.375)</f>
        <v>5.6249999999999994E-2</v>
      </c>
      <c r="J73" s="31">
        <f>C73-(C73*0.438)</f>
        <v>5.058E-2</v>
      </c>
      <c r="K73" s="31">
        <f>C73-(C73*0.5)</f>
        <v>4.4999999999999998E-2</v>
      </c>
      <c r="L73" s="31">
        <f>C73-(C73*0.563)</f>
        <v>3.9330000000000004E-2</v>
      </c>
      <c r="M73" s="30">
        <f>C73-(C73*0.625)</f>
        <v>3.3750000000000002E-2</v>
      </c>
      <c r="N73" s="30">
        <f>C73-(C73*0.688)</f>
        <v>2.8080000000000001E-2</v>
      </c>
      <c r="O73" s="30">
        <f>C73-(C73*0.75)</f>
        <v>2.2499999999999992E-2</v>
      </c>
      <c r="P73" s="30">
        <f>C73-(C73*0.813)</f>
        <v>1.6829999999999998E-2</v>
      </c>
      <c r="Q73" s="30">
        <f>C73-(C73*0.875)</f>
        <v>1.1249999999999996E-2</v>
      </c>
      <c r="R73" s="30">
        <f>C73-(C73*0.938)</f>
        <v>5.5800000000000016E-3</v>
      </c>
      <c r="S73" s="58">
        <v>0</v>
      </c>
    </row>
    <row r="74" spans="1:19" ht="16.5" x14ac:dyDescent="0.3">
      <c r="A74" s="62" t="s">
        <v>78</v>
      </c>
      <c r="B74" s="20" t="s">
        <v>98</v>
      </c>
      <c r="C74" s="23">
        <v>0.09</v>
      </c>
      <c r="D74" s="26">
        <f>C74-(C74*0.2)</f>
        <v>7.1999999999999995E-2</v>
      </c>
      <c r="E74" s="31">
        <f>C74-(C74*0.4)</f>
        <v>5.3999999999999999E-2</v>
      </c>
      <c r="F74" s="31">
        <f>C74-(C74*0.6)</f>
        <v>3.5999999999999997E-2</v>
      </c>
      <c r="G74" s="31">
        <f>C74-(C74*0.8)</f>
        <v>1.8000000000000002E-2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0</v>
      </c>
      <c r="S74" s="58">
        <v>0</v>
      </c>
    </row>
    <row r="75" spans="1:19" ht="16.5" x14ac:dyDescent="0.3">
      <c r="A75" s="29" t="s">
        <v>87</v>
      </c>
      <c r="B75" s="20" t="s">
        <v>79</v>
      </c>
      <c r="C75" s="25">
        <v>0.14399999999999999</v>
      </c>
      <c r="D75" s="31">
        <f>C75-(C75*0.063)</f>
        <v>0.13492799999999999</v>
      </c>
      <c r="E75" s="31">
        <f>C75-(C75*0.125)</f>
        <v>0.126</v>
      </c>
      <c r="F75" s="31">
        <f>C75-(C75*0.188)</f>
        <v>0.11692799999999999</v>
      </c>
      <c r="G75" s="31">
        <f>C75-(C75*0.25)</f>
        <v>0.10799999999999998</v>
      </c>
      <c r="H75" s="30">
        <f>C75-(C75*0.313)</f>
        <v>9.8927999999999988E-2</v>
      </c>
      <c r="I75" s="31">
        <f>C75-(C75*0.375)</f>
        <v>0.09</v>
      </c>
      <c r="J75" s="31">
        <f>C75-(C75*0.438)</f>
        <v>8.0928E-2</v>
      </c>
      <c r="K75" s="31">
        <f>C75-(C75*0.5)</f>
        <v>7.1999999999999995E-2</v>
      </c>
      <c r="L75" s="31">
        <f>C75-(C75*0.563)</f>
        <v>6.2927999999999998E-2</v>
      </c>
      <c r="M75" s="30">
        <f>C75-(C75*0.625)</f>
        <v>5.3999999999999992E-2</v>
      </c>
      <c r="N75" s="30">
        <f>C75-(C75*0.688)</f>
        <v>4.492800000000001E-2</v>
      </c>
      <c r="O75" s="30">
        <f>C75-(C75*0.75)</f>
        <v>3.6000000000000004E-2</v>
      </c>
      <c r="P75" s="30">
        <f>C75-(C75*0.813)</f>
        <v>2.6928000000000007E-2</v>
      </c>
      <c r="Q75" s="30">
        <f>C75-(C75*0.875)</f>
        <v>1.7999999999999988E-2</v>
      </c>
      <c r="R75" s="30">
        <f>C75-(C75*0.938)</f>
        <v>8.9280000000000193E-3</v>
      </c>
      <c r="S75" s="58">
        <v>0</v>
      </c>
    </row>
    <row r="76" spans="1:19" ht="16.5" x14ac:dyDescent="0.3">
      <c r="A76" s="49" t="s">
        <v>88</v>
      </c>
      <c r="B76" s="42"/>
      <c r="C76" s="43"/>
      <c r="D76" s="47"/>
      <c r="E76" s="47"/>
      <c r="F76" s="47"/>
      <c r="G76" s="47"/>
      <c r="H76" s="63"/>
      <c r="I76" s="47"/>
      <c r="J76" s="47"/>
      <c r="K76" s="47"/>
      <c r="L76" s="47"/>
      <c r="M76" s="63"/>
      <c r="N76" s="63"/>
      <c r="O76" s="63"/>
      <c r="P76" s="63"/>
      <c r="Q76" s="63"/>
      <c r="R76" s="63"/>
      <c r="S76" s="64"/>
    </row>
    <row r="77" spans="1:19" ht="15.75" x14ac:dyDescent="0.3">
      <c r="A77" s="13"/>
      <c r="B77" s="5"/>
      <c r="C77" s="6"/>
      <c r="D77" s="7"/>
      <c r="E77" s="8"/>
      <c r="F77" s="8"/>
      <c r="G77" s="8"/>
      <c r="H77" s="9"/>
      <c r="I77" s="7"/>
      <c r="J77" s="8"/>
      <c r="K77" s="8"/>
      <c r="L77" s="8"/>
      <c r="M77" s="9"/>
    </row>
    <row r="78" spans="1:19" ht="21" x14ac:dyDescent="0.25">
      <c r="A78" s="15" t="s">
        <v>20</v>
      </c>
    </row>
    <row r="79" spans="1:19" x14ac:dyDescent="0.25">
      <c r="A79" s="49" t="s">
        <v>71</v>
      </c>
    </row>
    <row r="80" spans="1:19" ht="16.5" x14ac:dyDescent="0.25">
      <c r="A80" s="32" t="s">
        <v>21</v>
      </c>
      <c r="B80" s="80" t="s">
        <v>3</v>
      </c>
      <c r="C80" s="81" t="s">
        <v>56</v>
      </c>
      <c r="D80" s="80" t="s">
        <v>57</v>
      </c>
      <c r="E80" s="80" t="s">
        <v>58</v>
      </c>
      <c r="F80" s="80" t="s">
        <v>59</v>
      </c>
      <c r="G80" s="80" t="s">
        <v>60</v>
      </c>
      <c r="H80" s="80" t="s">
        <v>61</v>
      </c>
      <c r="I80" s="80" t="s">
        <v>65</v>
      </c>
      <c r="J80" s="80" t="s">
        <v>66</v>
      </c>
      <c r="K80" s="80" t="s">
        <v>67</v>
      </c>
      <c r="L80" s="80" t="s">
        <v>68</v>
      </c>
    </row>
    <row r="81" spans="1:12" ht="16.5" x14ac:dyDescent="0.25">
      <c r="A81" s="33" t="s">
        <v>22</v>
      </c>
      <c r="B81" s="80"/>
      <c r="C81" s="81"/>
      <c r="D81" s="80"/>
      <c r="E81" s="80"/>
      <c r="F81" s="80"/>
      <c r="G81" s="80"/>
      <c r="H81" s="80"/>
      <c r="I81" s="80"/>
      <c r="J81" s="80"/>
      <c r="K81" s="80"/>
      <c r="L81" s="80"/>
    </row>
    <row r="82" spans="1:12" ht="16.5" x14ac:dyDescent="0.3">
      <c r="A82" s="34" t="s">
        <v>23</v>
      </c>
      <c r="B82" s="20" t="s">
        <v>69</v>
      </c>
      <c r="C82" s="23">
        <v>0</v>
      </c>
      <c r="D82" s="54">
        <f>(C82/5)*4+0.1*(C82/5)*4</f>
        <v>0</v>
      </c>
      <c r="E82" s="55">
        <f>(C82/5)*3+0.1*(C82/5)*3</f>
        <v>0</v>
      </c>
      <c r="F82" s="55">
        <f>(C82/5)*2+0.1*(C82/5)*2</f>
        <v>0</v>
      </c>
      <c r="G82" s="55">
        <f>(C82/5)*1+0.1*(C82/5)</f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</row>
    <row r="83" spans="1:12" ht="16.5" x14ac:dyDescent="0.3">
      <c r="A83" s="34" t="s">
        <v>24</v>
      </c>
      <c r="B83" s="20" t="s">
        <v>69</v>
      </c>
      <c r="C83" s="23">
        <v>0</v>
      </c>
      <c r="D83" s="54">
        <f>(C83/5)*4+0.1*(C83/5)*4</f>
        <v>0</v>
      </c>
      <c r="E83" s="55">
        <f>(C83/5)*3+0.1*(C83/5)*3</f>
        <v>0</v>
      </c>
      <c r="F83" s="55">
        <f>(C83/5)*2+0.1*(C83/5)*2</f>
        <v>0</v>
      </c>
      <c r="G83" s="55">
        <f>(C83/5)*1+0.1*(C83/5)</f>
        <v>0</v>
      </c>
      <c r="H83" s="58">
        <v>0</v>
      </c>
      <c r="I83" s="58">
        <v>0</v>
      </c>
      <c r="J83" s="58">
        <v>0</v>
      </c>
      <c r="K83" s="58">
        <v>0</v>
      </c>
      <c r="L83" s="58">
        <v>0</v>
      </c>
    </row>
    <row r="84" spans="1:12" ht="16.5" x14ac:dyDescent="0.25">
      <c r="A84" s="34" t="s">
        <v>25</v>
      </c>
      <c r="B84" s="20" t="s">
        <v>64</v>
      </c>
      <c r="C84" s="23">
        <v>0.09</v>
      </c>
      <c r="D84" s="60">
        <v>8.0009999999999998E-2</v>
      </c>
      <c r="E84" s="60">
        <v>7.0019999999999999E-2</v>
      </c>
      <c r="F84" s="60">
        <v>6.003E-2</v>
      </c>
      <c r="G84" s="60">
        <v>5.0039999999999994E-2</v>
      </c>
      <c r="H84" s="23">
        <v>3.9959999999999996E-2</v>
      </c>
      <c r="I84" s="60">
        <v>2.9969999999999997E-2</v>
      </c>
      <c r="J84" s="60">
        <v>1.9979999999999998E-2</v>
      </c>
      <c r="K84" s="60">
        <v>9.9899999999999989E-3</v>
      </c>
      <c r="L84" s="57">
        <v>0</v>
      </c>
    </row>
    <row r="85" spans="1:12" ht="16.5" x14ac:dyDescent="0.25">
      <c r="A85" s="34" t="s">
        <v>26</v>
      </c>
      <c r="B85" s="20" t="s">
        <v>64</v>
      </c>
      <c r="C85" s="23">
        <v>0.09</v>
      </c>
      <c r="D85" s="60">
        <v>8.0009999999999998E-2</v>
      </c>
      <c r="E85" s="60">
        <v>7.0019999999999999E-2</v>
      </c>
      <c r="F85" s="60">
        <v>6.003E-2</v>
      </c>
      <c r="G85" s="60">
        <v>5.0039999999999994E-2</v>
      </c>
      <c r="H85" s="23">
        <v>3.9959999999999996E-2</v>
      </c>
      <c r="I85" s="60">
        <v>2.9969999999999997E-2</v>
      </c>
      <c r="J85" s="60">
        <v>1.9979999999999998E-2</v>
      </c>
      <c r="K85" s="60">
        <v>9.9899999999999989E-3</v>
      </c>
      <c r="L85" s="57">
        <v>0</v>
      </c>
    </row>
    <row r="86" spans="1:12" ht="15.75" x14ac:dyDescent="0.3">
      <c r="A86" s="3"/>
      <c r="B86" s="5"/>
      <c r="C86" s="6"/>
      <c r="D86" s="16"/>
      <c r="E86" s="17"/>
      <c r="F86" s="17"/>
      <c r="G86" s="17"/>
      <c r="H86" s="9"/>
    </row>
    <row r="87" spans="1:12" ht="21" x14ac:dyDescent="0.3">
      <c r="A87" s="15" t="s">
        <v>27</v>
      </c>
      <c r="B87" s="5"/>
      <c r="C87" s="6"/>
      <c r="D87" s="16"/>
      <c r="E87" s="17"/>
      <c r="F87" s="17"/>
      <c r="G87" s="17"/>
      <c r="H87" s="9"/>
    </row>
    <row r="88" spans="1:12" ht="15.75" x14ac:dyDescent="0.3">
      <c r="A88" s="49" t="s">
        <v>90</v>
      </c>
      <c r="B88" s="5"/>
      <c r="C88" s="6"/>
      <c r="D88" s="16"/>
      <c r="E88" s="17"/>
      <c r="F88" s="17"/>
      <c r="G88" s="17"/>
      <c r="H88" s="9"/>
    </row>
    <row r="89" spans="1:12" ht="16.149999999999999" customHeight="1" x14ac:dyDescent="0.25">
      <c r="A89" s="35" t="s">
        <v>28</v>
      </c>
      <c r="B89" s="80" t="s">
        <v>3</v>
      </c>
      <c r="C89" s="81" t="s">
        <v>56</v>
      </c>
      <c r="D89" s="80" t="s">
        <v>57</v>
      </c>
      <c r="E89" s="80" t="s">
        <v>58</v>
      </c>
      <c r="F89" s="80" t="s">
        <v>59</v>
      </c>
      <c r="G89" s="80" t="s">
        <v>60</v>
      </c>
      <c r="H89" s="80" t="s">
        <v>61</v>
      </c>
      <c r="I89" s="80" t="s">
        <v>65</v>
      </c>
      <c r="J89" s="80" t="s">
        <v>66</v>
      </c>
      <c r="K89" s="80" t="s">
        <v>67</v>
      </c>
      <c r="L89" s="80" t="s">
        <v>68</v>
      </c>
    </row>
    <row r="90" spans="1:12" ht="16.149999999999999" customHeight="1" x14ac:dyDescent="0.25">
      <c r="A90" s="36" t="s">
        <v>29</v>
      </c>
      <c r="B90" s="80"/>
      <c r="C90" s="81"/>
      <c r="D90" s="80"/>
      <c r="E90" s="80"/>
      <c r="F90" s="80"/>
      <c r="G90" s="80"/>
      <c r="H90" s="80"/>
      <c r="I90" s="80"/>
      <c r="J90" s="80"/>
      <c r="K90" s="80"/>
      <c r="L90" s="80"/>
    </row>
    <row r="91" spans="1:12" ht="16.5" x14ac:dyDescent="0.25">
      <c r="A91" s="37" t="s">
        <v>30</v>
      </c>
      <c r="B91" s="20" t="s">
        <v>64</v>
      </c>
      <c r="C91" s="23">
        <v>0.09</v>
      </c>
      <c r="D91" s="60">
        <v>8.0009999999999998E-2</v>
      </c>
      <c r="E91" s="60">
        <v>7.0019999999999999E-2</v>
      </c>
      <c r="F91" s="60">
        <v>6.003E-2</v>
      </c>
      <c r="G91" s="60">
        <v>5.0039999999999994E-2</v>
      </c>
      <c r="H91" s="23">
        <v>3.9959999999999996E-2</v>
      </c>
      <c r="I91" s="60">
        <v>2.9969999999999997E-2</v>
      </c>
      <c r="J91" s="60">
        <v>1.9979999999999998E-2</v>
      </c>
      <c r="K91" s="60">
        <v>9.9899999999999989E-3</v>
      </c>
      <c r="L91" s="57">
        <v>0</v>
      </c>
    </row>
    <row r="92" spans="1:12" ht="16.5" x14ac:dyDescent="0.25">
      <c r="A92" s="37" t="s">
        <v>31</v>
      </c>
      <c r="B92" s="20" t="s">
        <v>64</v>
      </c>
      <c r="C92" s="23">
        <v>0.09</v>
      </c>
      <c r="D92" s="60">
        <v>8.0009999999999998E-2</v>
      </c>
      <c r="E92" s="60">
        <v>7.0019999999999999E-2</v>
      </c>
      <c r="F92" s="60">
        <v>6.003E-2</v>
      </c>
      <c r="G92" s="60">
        <v>5.0039999999999994E-2</v>
      </c>
      <c r="H92" s="23">
        <v>3.9959999999999996E-2</v>
      </c>
      <c r="I92" s="60">
        <v>2.9969999999999997E-2</v>
      </c>
      <c r="J92" s="60">
        <v>1.9979999999999998E-2</v>
      </c>
      <c r="K92" s="60">
        <v>9.9899999999999989E-3</v>
      </c>
      <c r="L92" s="57">
        <v>0</v>
      </c>
    </row>
    <row r="93" spans="1:12" ht="16.5" x14ac:dyDescent="0.25">
      <c r="A93" s="37" t="s">
        <v>25</v>
      </c>
      <c r="B93" s="20" t="s">
        <v>64</v>
      </c>
      <c r="C93" s="23">
        <v>0.09</v>
      </c>
      <c r="D93" s="60">
        <v>8.0009999999999998E-2</v>
      </c>
      <c r="E93" s="60">
        <v>7.0019999999999999E-2</v>
      </c>
      <c r="F93" s="60">
        <v>6.003E-2</v>
      </c>
      <c r="G93" s="60">
        <v>5.0039999999999994E-2</v>
      </c>
      <c r="H93" s="23">
        <v>3.9959999999999996E-2</v>
      </c>
      <c r="I93" s="60">
        <v>2.9969999999999997E-2</v>
      </c>
      <c r="J93" s="60">
        <v>1.9979999999999998E-2</v>
      </c>
      <c r="K93" s="60">
        <v>9.9899999999999989E-3</v>
      </c>
      <c r="L93" s="57">
        <v>0</v>
      </c>
    </row>
    <row r="94" spans="1:12" ht="16.5" x14ac:dyDescent="0.25">
      <c r="A94" s="37" t="s">
        <v>32</v>
      </c>
      <c r="B94" s="20" t="s">
        <v>64</v>
      </c>
      <c r="C94" s="23">
        <v>0.09</v>
      </c>
      <c r="D94" s="60">
        <v>8.0009999999999998E-2</v>
      </c>
      <c r="E94" s="60">
        <v>7.0019999999999999E-2</v>
      </c>
      <c r="F94" s="60">
        <v>6.003E-2</v>
      </c>
      <c r="G94" s="60">
        <v>5.0039999999999994E-2</v>
      </c>
      <c r="H94" s="23">
        <v>3.9959999999999996E-2</v>
      </c>
      <c r="I94" s="60">
        <v>2.9969999999999997E-2</v>
      </c>
      <c r="J94" s="60">
        <v>1.9979999999999998E-2</v>
      </c>
      <c r="K94" s="60">
        <v>9.9899999999999989E-3</v>
      </c>
      <c r="L94" s="57">
        <v>0</v>
      </c>
    </row>
    <row r="95" spans="1:12" ht="15.75" x14ac:dyDescent="0.25">
      <c r="A95" s="2"/>
      <c r="B95" s="5"/>
      <c r="C95" s="6"/>
    </row>
    <row r="96" spans="1:12" ht="21" x14ac:dyDescent="0.35">
      <c r="A96" s="1" t="s">
        <v>33</v>
      </c>
    </row>
    <row r="97" spans="1:19" x14ac:dyDescent="0.25">
      <c r="A97" s="49" t="s">
        <v>89</v>
      </c>
    </row>
    <row r="98" spans="1:19" ht="15" customHeight="1" x14ac:dyDescent="0.25">
      <c r="A98" s="87" t="s">
        <v>34</v>
      </c>
      <c r="B98" s="80" t="s">
        <v>3</v>
      </c>
      <c r="C98" s="81" t="s">
        <v>56</v>
      </c>
      <c r="D98" s="80" t="s">
        <v>57</v>
      </c>
      <c r="E98" s="80" t="s">
        <v>58</v>
      </c>
      <c r="F98" s="80" t="s">
        <v>59</v>
      </c>
      <c r="G98" s="80" t="s">
        <v>60</v>
      </c>
      <c r="H98" s="80" t="s">
        <v>61</v>
      </c>
      <c r="I98" s="80" t="s">
        <v>65</v>
      </c>
      <c r="J98" s="80" t="s">
        <v>66</v>
      </c>
      <c r="K98" s="80" t="s">
        <v>67</v>
      </c>
      <c r="L98" s="80" t="s">
        <v>68</v>
      </c>
      <c r="M98" s="80" t="s">
        <v>80</v>
      </c>
      <c r="N98" s="80" t="s">
        <v>81</v>
      </c>
      <c r="O98" s="80" t="s">
        <v>82</v>
      </c>
      <c r="P98" s="80" t="s">
        <v>83</v>
      </c>
      <c r="Q98" s="80" t="s">
        <v>84</v>
      </c>
      <c r="R98" s="80" t="s">
        <v>85</v>
      </c>
      <c r="S98" s="80" t="s">
        <v>86</v>
      </c>
    </row>
    <row r="99" spans="1:19" ht="15" customHeight="1" x14ac:dyDescent="0.25">
      <c r="A99" s="88"/>
      <c r="B99" s="80"/>
      <c r="C99" s="81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</row>
    <row r="100" spans="1:19" ht="16.5" x14ac:dyDescent="0.3">
      <c r="A100" s="22" t="s">
        <v>35</v>
      </c>
      <c r="B100" s="20" t="s">
        <v>98</v>
      </c>
      <c r="C100" s="23">
        <v>0.09</v>
      </c>
      <c r="D100" s="26">
        <f>C100-(C100*0.2)</f>
        <v>7.1999999999999995E-2</v>
      </c>
      <c r="E100" s="31">
        <f>C100-(C100*0.4)</f>
        <v>5.3999999999999999E-2</v>
      </c>
      <c r="F100" s="31">
        <f>C100-(C100*0.6)</f>
        <v>3.5999999999999997E-2</v>
      </c>
      <c r="G100" s="31">
        <f>C100-(C100*0.8)</f>
        <v>1.8000000000000002E-2</v>
      </c>
      <c r="H100" s="58">
        <v>0</v>
      </c>
      <c r="I100" s="58">
        <v>0</v>
      </c>
      <c r="J100" s="58">
        <v>0</v>
      </c>
      <c r="K100" s="58">
        <v>0</v>
      </c>
      <c r="L100" s="58">
        <v>0</v>
      </c>
      <c r="M100" s="58">
        <v>0</v>
      </c>
      <c r="N100" s="58">
        <v>0</v>
      </c>
      <c r="O100" s="58">
        <v>0</v>
      </c>
      <c r="P100" s="58">
        <v>0</v>
      </c>
      <c r="Q100" s="58">
        <v>0</v>
      </c>
      <c r="R100" s="58">
        <v>0</v>
      </c>
      <c r="S100" s="58">
        <v>0</v>
      </c>
    </row>
    <row r="101" spans="1:19" ht="16.5" x14ac:dyDescent="0.3">
      <c r="A101" s="22" t="s">
        <v>36</v>
      </c>
      <c r="B101" s="20" t="s">
        <v>98</v>
      </c>
      <c r="C101" s="23">
        <v>0.09</v>
      </c>
      <c r="D101" s="26">
        <f>C101-(C101*0.2)</f>
        <v>7.1999999999999995E-2</v>
      </c>
      <c r="E101" s="31">
        <f>C101-(C101*0.4)</f>
        <v>5.3999999999999999E-2</v>
      </c>
      <c r="F101" s="31">
        <f>C101-(C101*0.6)</f>
        <v>3.5999999999999997E-2</v>
      </c>
      <c r="G101" s="31">
        <f>C101-(C101*0.8)</f>
        <v>1.8000000000000002E-2</v>
      </c>
      <c r="H101" s="58">
        <v>0</v>
      </c>
      <c r="I101" s="58">
        <v>0</v>
      </c>
      <c r="J101" s="58">
        <v>0</v>
      </c>
      <c r="K101" s="58">
        <v>0</v>
      </c>
      <c r="L101" s="58">
        <v>0</v>
      </c>
      <c r="M101" s="58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0</v>
      </c>
    </row>
    <row r="102" spans="1:19" ht="16.5" x14ac:dyDescent="0.3">
      <c r="A102" s="22" t="s">
        <v>37</v>
      </c>
      <c r="B102" s="20" t="s">
        <v>98</v>
      </c>
      <c r="C102" s="23">
        <v>0.09</v>
      </c>
      <c r="D102" s="26">
        <f>C102-(C102*0.2)</f>
        <v>7.1999999999999995E-2</v>
      </c>
      <c r="E102" s="31">
        <f>C102-(C102*0.4)</f>
        <v>5.3999999999999999E-2</v>
      </c>
      <c r="F102" s="31">
        <f>C102-(C102*0.6)</f>
        <v>3.5999999999999997E-2</v>
      </c>
      <c r="G102" s="31">
        <f>C102-(C102*0.8)</f>
        <v>1.8000000000000002E-2</v>
      </c>
      <c r="H102" s="58">
        <v>0</v>
      </c>
      <c r="I102" s="58">
        <v>0</v>
      </c>
      <c r="J102" s="58">
        <v>0</v>
      </c>
      <c r="K102" s="58">
        <v>0</v>
      </c>
      <c r="L102" s="58">
        <v>0</v>
      </c>
      <c r="M102" s="58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</row>
    <row r="103" spans="1:19" ht="16.5" x14ac:dyDescent="0.3">
      <c r="A103" s="22" t="s">
        <v>38</v>
      </c>
      <c r="B103" s="20" t="s">
        <v>98</v>
      </c>
      <c r="C103" s="23">
        <v>0.09</v>
      </c>
      <c r="D103" s="26">
        <f>C103-(C103*0.2)</f>
        <v>7.1999999999999995E-2</v>
      </c>
      <c r="E103" s="31">
        <f>C103-(C103*0.4)</f>
        <v>5.3999999999999999E-2</v>
      </c>
      <c r="F103" s="31">
        <f>C103-(C103*0.6)</f>
        <v>3.5999999999999997E-2</v>
      </c>
      <c r="G103" s="31">
        <f>C103-(C103*0.8)</f>
        <v>1.8000000000000002E-2</v>
      </c>
      <c r="H103" s="58">
        <v>0</v>
      </c>
      <c r="I103" s="58">
        <v>0</v>
      </c>
      <c r="J103" s="58">
        <v>0</v>
      </c>
      <c r="K103" s="58">
        <v>0</v>
      </c>
      <c r="L103" s="58">
        <v>0</v>
      </c>
      <c r="M103" s="58">
        <v>0</v>
      </c>
      <c r="N103" s="58">
        <v>0</v>
      </c>
      <c r="O103" s="58">
        <v>0</v>
      </c>
      <c r="P103" s="58">
        <v>0</v>
      </c>
      <c r="Q103" s="58">
        <v>0</v>
      </c>
      <c r="R103" s="58">
        <v>0</v>
      </c>
      <c r="S103" s="58">
        <v>0</v>
      </c>
    </row>
    <row r="104" spans="1:19" ht="16.5" x14ac:dyDescent="0.3">
      <c r="A104" s="22" t="s">
        <v>39</v>
      </c>
      <c r="B104" s="20" t="s">
        <v>79</v>
      </c>
      <c r="C104" s="25">
        <v>0.14399999999999999</v>
      </c>
      <c r="D104" s="31">
        <f>C104-(C104*0.063)</f>
        <v>0.13492799999999999</v>
      </c>
      <c r="E104" s="31">
        <f>C104-(C104*0.125)</f>
        <v>0.126</v>
      </c>
      <c r="F104" s="31">
        <f>C104-(C104*0.188)</f>
        <v>0.11692799999999999</v>
      </c>
      <c r="G104" s="31">
        <f>C104-(C104*0.25)</f>
        <v>0.10799999999999998</v>
      </c>
      <c r="H104" s="30">
        <f>C104-(C104*0.313)</f>
        <v>9.8927999999999988E-2</v>
      </c>
      <c r="I104" s="31">
        <f>C104-(C104*0.375)</f>
        <v>0.09</v>
      </c>
      <c r="J104" s="31">
        <f>C104-(C104*0.438)</f>
        <v>8.0928E-2</v>
      </c>
      <c r="K104" s="31">
        <f>C104-(C104*0.5)</f>
        <v>7.1999999999999995E-2</v>
      </c>
      <c r="L104" s="31">
        <f>C104-(C104*0.563)</f>
        <v>6.2927999999999998E-2</v>
      </c>
      <c r="M104" s="30">
        <f>C104-(C104*0.625)</f>
        <v>5.3999999999999992E-2</v>
      </c>
      <c r="N104" s="30">
        <f>C104-(C104*0.688)</f>
        <v>4.492800000000001E-2</v>
      </c>
      <c r="O104" s="30">
        <f>C104-(C104*0.75)</f>
        <v>3.6000000000000004E-2</v>
      </c>
      <c r="P104" s="30">
        <f>C104-(C104*0.813)</f>
        <v>2.6928000000000007E-2</v>
      </c>
      <c r="Q104" s="30">
        <f>C104-(C104*0.875)</f>
        <v>1.7999999999999988E-2</v>
      </c>
      <c r="R104" s="30">
        <f>C104-(C104*0.938)</f>
        <v>8.9280000000000193E-3</v>
      </c>
      <c r="S104" s="58">
        <v>0</v>
      </c>
    </row>
    <row r="105" spans="1:19" ht="16.5" x14ac:dyDescent="0.3">
      <c r="A105" s="22" t="s">
        <v>40</v>
      </c>
      <c r="B105" s="20" t="s">
        <v>79</v>
      </c>
      <c r="C105" s="25">
        <v>0.14399999999999999</v>
      </c>
      <c r="D105" s="31">
        <f>C105-(C105*0.063)</f>
        <v>0.13492799999999999</v>
      </c>
      <c r="E105" s="31">
        <f>C105-(C105*0.125)</f>
        <v>0.126</v>
      </c>
      <c r="F105" s="31">
        <f>C105-(C105*0.188)</f>
        <v>0.11692799999999999</v>
      </c>
      <c r="G105" s="31">
        <f>C105-(C105*0.25)</f>
        <v>0.10799999999999998</v>
      </c>
      <c r="H105" s="30">
        <f>C105-(C105*0.313)</f>
        <v>9.8927999999999988E-2</v>
      </c>
      <c r="I105" s="31">
        <f>C105-(C105*0.375)</f>
        <v>0.09</v>
      </c>
      <c r="J105" s="31">
        <f>C105-(C105*0.438)</f>
        <v>8.0928E-2</v>
      </c>
      <c r="K105" s="31">
        <f>C105-(C105*0.5)</f>
        <v>7.1999999999999995E-2</v>
      </c>
      <c r="L105" s="31">
        <f>C105-(C105*0.563)</f>
        <v>6.2927999999999998E-2</v>
      </c>
      <c r="M105" s="30">
        <f>C105-(C105*0.625)</f>
        <v>5.3999999999999992E-2</v>
      </c>
      <c r="N105" s="30">
        <f>C105-(C105*0.688)</f>
        <v>4.492800000000001E-2</v>
      </c>
      <c r="O105" s="30">
        <f>C105-(C105*0.75)</f>
        <v>3.6000000000000004E-2</v>
      </c>
      <c r="P105" s="30">
        <f>C105-(C105*0.813)</f>
        <v>2.6928000000000007E-2</v>
      </c>
      <c r="Q105" s="30">
        <f>C105-(C105*0.875)</f>
        <v>1.7999999999999988E-2</v>
      </c>
      <c r="R105" s="30">
        <f>C105-(C105*0.938)</f>
        <v>8.9280000000000193E-3</v>
      </c>
      <c r="S105" s="58">
        <v>0</v>
      </c>
    </row>
    <row r="106" spans="1:19" ht="16.5" x14ac:dyDescent="0.3">
      <c r="A106" s="22" t="s">
        <v>41</v>
      </c>
      <c r="B106" s="20" t="s">
        <v>79</v>
      </c>
      <c r="C106" s="25">
        <v>0.14399999999999999</v>
      </c>
      <c r="D106" s="31">
        <f>C106-(C106*0.063)</f>
        <v>0.13492799999999999</v>
      </c>
      <c r="E106" s="31">
        <f>C106-(C106*0.125)</f>
        <v>0.126</v>
      </c>
      <c r="F106" s="31">
        <f>C106-(C106*0.188)</f>
        <v>0.11692799999999999</v>
      </c>
      <c r="G106" s="31">
        <f>C106-(C106*0.25)</f>
        <v>0.10799999999999998</v>
      </c>
      <c r="H106" s="30">
        <f>C106-(C106*0.313)</f>
        <v>9.8927999999999988E-2</v>
      </c>
      <c r="I106" s="31">
        <f>C106-(C106*0.375)</f>
        <v>0.09</v>
      </c>
      <c r="J106" s="31">
        <f>C106-(C106*0.438)</f>
        <v>8.0928E-2</v>
      </c>
      <c r="K106" s="31">
        <f>C106-(C106*0.5)</f>
        <v>7.1999999999999995E-2</v>
      </c>
      <c r="L106" s="31">
        <f>C106-(C106*0.563)</f>
        <v>6.2927999999999998E-2</v>
      </c>
      <c r="M106" s="30">
        <f>C106-(C106*0.625)</f>
        <v>5.3999999999999992E-2</v>
      </c>
      <c r="N106" s="30">
        <f>C106-(C106*0.688)</f>
        <v>4.492800000000001E-2</v>
      </c>
      <c r="O106" s="30">
        <f>C106-(C106*0.75)</f>
        <v>3.6000000000000004E-2</v>
      </c>
      <c r="P106" s="30">
        <f>C106-(C106*0.813)</f>
        <v>2.6928000000000007E-2</v>
      </c>
      <c r="Q106" s="30">
        <f>C106-(C106*0.875)</f>
        <v>1.7999999999999988E-2</v>
      </c>
      <c r="R106" s="30">
        <f>C106-(C106*0.938)</f>
        <v>8.9280000000000193E-3</v>
      </c>
      <c r="S106" s="58">
        <v>0</v>
      </c>
    </row>
    <row r="107" spans="1:19" x14ac:dyDescent="0.25">
      <c r="A107" s="49" t="s">
        <v>88</v>
      </c>
    </row>
    <row r="109" spans="1:19" ht="21" x14ac:dyDescent="0.35">
      <c r="A109" s="1" t="s">
        <v>42</v>
      </c>
    </row>
    <row r="110" spans="1:19" x14ac:dyDescent="0.25">
      <c r="A110" s="48" t="s">
        <v>90</v>
      </c>
    </row>
    <row r="111" spans="1:19" ht="15" customHeight="1" x14ac:dyDescent="0.25">
      <c r="A111" s="87" t="s">
        <v>43</v>
      </c>
      <c r="B111" s="80" t="s">
        <v>3</v>
      </c>
      <c r="C111" s="81" t="s">
        <v>56</v>
      </c>
      <c r="D111" s="80" t="s">
        <v>57</v>
      </c>
      <c r="E111" s="80" t="s">
        <v>58</v>
      </c>
      <c r="F111" s="80" t="s">
        <v>59</v>
      </c>
      <c r="G111" s="80" t="s">
        <v>60</v>
      </c>
      <c r="H111" s="80" t="s">
        <v>61</v>
      </c>
      <c r="I111" s="80" t="s">
        <v>65</v>
      </c>
      <c r="J111" s="80" t="s">
        <v>66</v>
      </c>
      <c r="K111" s="80" t="s">
        <v>67</v>
      </c>
      <c r="L111" s="80" t="s">
        <v>68</v>
      </c>
    </row>
    <row r="112" spans="1:19" ht="15" customHeight="1" x14ac:dyDescent="0.25">
      <c r="A112" s="88"/>
      <c r="B112" s="80"/>
      <c r="C112" s="81"/>
      <c r="D112" s="80"/>
      <c r="E112" s="80"/>
      <c r="F112" s="80"/>
      <c r="G112" s="80"/>
      <c r="H112" s="80"/>
      <c r="I112" s="80"/>
      <c r="J112" s="80"/>
      <c r="K112" s="80"/>
      <c r="L112" s="80"/>
    </row>
    <row r="113" spans="1:13" ht="16.5" x14ac:dyDescent="0.3">
      <c r="A113" s="22" t="s">
        <v>44</v>
      </c>
      <c r="B113" s="20" t="s">
        <v>64</v>
      </c>
      <c r="C113" s="23">
        <v>0.09</v>
      </c>
      <c r="D113" s="60">
        <v>8.0009999999999998E-2</v>
      </c>
      <c r="E113" s="60">
        <v>7.0019999999999999E-2</v>
      </c>
      <c r="F113" s="60">
        <v>6.003E-2</v>
      </c>
      <c r="G113" s="60">
        <v>5.0039999999999994E-2</v>
      </c>
      <c r="H113" s="23">
        <v>3.9959999999999996E-2</v>
      </c>
      <c r="I113" s="60">
        <v>2.9969999999999997E-2</v>
      </c>
      <c r="J113" s="60">
        <v>1.9979999999999998E-2</v>
      </c>
      <c r="K113" s="60">
        <v>9.9899999999999989E-3</v>
      </c>
      <c r="L113" s="57">
        <v>0</v>
      </c>
    </row>
    <row r="114" spans="1:13" ht="16.5" x14ac:dyDescent="0.3">
      <c r="A114" s="22" t="s">
        <v>45</v>
      </c>
      <c r="B114" s="20" t="s">
        <v>64</v>
      </c>
      <c r="C114" s="23">
        <v>0.09</v>
      </c>
      <c r="D114" s="60">
        <v>8.0009999999999998E-2</v>
      </c>
      <c r="E114" s="60">
        <v>7.0019999999999999E-2</v>
      </c>
      <c r="F114" s="60">
        <v>6.003E-2</v>
      </c>
      <c r="G114" s="60">
        <v>5.0039999999999994E-2</v>
      </c>
      <c r="H114" s="23">
        <v>3.9959999999999996E-2</v>
      </c>
      <c r="I114" s="60">
        <v>2.9969999999999997E-2</v>
      </c>
      <c r="J114" s="60">
        <v>1.9979999999999998E-2</v>
      </c>
      <c r="K114" s="60">
        <v>9.9899999999999989E-3</v>
      </c>
      <c r="L114" s="57">
        <v>0</v>
      </c>
    </row>
    <row r="115" spans="1:13" ht="16.5" x14ac:dyDescent="0.3">
      <c r="A115" s="22" t="s">
        <v>46</v>
      </c>
      <c r="B115" s="20" t="s">
        <v>64</v>
      </c>
      <c r="C115" s="23">
        <v>0.09</v>
      </c>
      <c r="D115" s="60">
        <v>8.0009999999999998E-2</v>
      </c>
      <c r="E115" s="60">
        <v>7.0019999999999999E-2</v>
      </c>
      <c r="F115" s="60">
        <v>6.003E-2</v>
      </c>
      <c r="G115" s="60">
        <v>5.0039999999999994E-2</v>
      </c>
      <c r="H115" s="23">
        <v>3.9959999999999996E-2</v>
      </c>
      <c r="I115" s="60">
        <v>2.9969999999999997E-2</v>
      </c>
      <c r="J115" s="60">
        <v>1.9979999999999998E-2</v>
      </c>
      <c r="K115" s="60">
        <v>9.9899999999999989E-3</v>
      </c>
      <c r="L115" s="57">
        <v>0</v>
      </c>
    </row>
    <row r="116" spans="1:13" ht="15.75" x14ac:dyDescent="0.25">
      <c r="D116" s="16"/>
      <c r="E116" s="16"/>
      <c r="F116" s="16"/>
      <c r="G116" s="16"/>
      <c r="H116" s="18"/>
      <c r="I116" s="7"/>
      <c r="J116" s="7"/>
      <c r="K116" s="7"/>
      <c r="L116" s="7"/>
      <c r="M116" s="18"/>
    </row>
    <row r="117" spans="1:13" ht="16.5" x14ac:dyDescent="0.3">
      <c r="A117" s="41"/>
      <c r="B117" s="42"/>
      <c r="C117" s="43"/>
      <c r="D117" s="44"/>
      <c r="E117" s="45"/>
      <c r="F117" s="45"/>
      <c r="G117" s="47"/>
      <c r="H117" s="18"/>
      <c r="I117" s="7"/>
      <c r="J117" s="7"/>
      <c r="K117" s="7"/>
      <c r="L117" s="7"/>
      <c r="M117" s="18"/>
    </row>
    <row r="119" spans="1:13" ht="27" x14ac:dyDescent="0.45">
      <c r="A119" s="68" t="s">
        <v>55</v>
      </c>
    </row>
    <row r="120" spans="1:13" ht="26.25" x14ac:dyDescent="0.4">
      <c r="A120" s="69" t="s">
        <v>62</v>
      </c>
      <c r="B120" s="14"/>
    </row>
    <row r="121" spans="1:13" ht="26.25" x14ac:dyDescent="0.4">
      <c r="A121" s="70" t="s">
        <v>63</v>
      </c>
    </row>
  </sheetData>
  <mergeCells count="143">
    <mergeCell ref="A98:A99"/>
    <mergeCell ref="A111:A112"/>
    <mergeCell ref="B45:B46"/>
    <mergeCell ref="D45:D46"/>
    <mergeCell ref="E45:E46"/>
    <mergeCell ref="B111:B112"/>
    <mergeCell ref="C111:C112"/>
    <mergeCell ref="D98:D99"/>
    <mergeCell ref="G45:G46"/>
    <mergeCell ref="B55:B56"/>
    <mergeCell ref="B89:B90"/>
    <mergeCell ref="C89:C90"/>
    <mergeCell ref="D80:D81"/>
    <mergeCell ref="E80:E81"/>
    <mergeCell ref="F80:F81"/>
    <mergeCell ref="G80:G81"/>
    <mergeCell ref="H45:H46"/>
    <mergeCell ref="C45:C46"/>
    <mergeCell ref="J55:J56"/>
    <mergeCell ref="K55:K56"/>
    <mergeCell ref="L55:L56"/>
    <mergeCell ref="D55:D56"/>
    <mergeCell ref="E55:E56"/>
    <mergeCell ref="F55:F56"/>
    <mergeCell ref="G55:G56"/>
    <mergeCell ref="H55:H56"/>
    <mergeCell ref="I55:I56"/>
    <mergeCell ref="F45:F46"/>
    <mergeCell ref="I45:I46"/>
    <mergeCell ref="J45:J46"/>
    <mergeCell ref="K45:K46"/>
    <mergeCell ref="L45:L46"/>
    <mergeCell ref="C55:C56"/>
    <mergeCell ref="H80:H81"/>
    <mergeCell ref="I80:I81"/>
    <mergeCell ref="J80:J81"/>
    <mergeCell ref="K80:K81"/>
    <mergeCell ref="B98:B99"/>
    <mergeCell ref="C98:C99"/>
    <mergeCell ref="F89:F90"/>
    <mergeCell ref="D89:D90"/>
    <mergeCell ref="E89:E90"/>
    <mergeCell ref="B80:B81"/>
    <mergeCell ref="C80:C81"/>
    <mergeCell ref="G89:G90"/>
    <mergeCell ref="H89:H90"/>
    <mergeCell ref="L111:L112"/>
    <mergeCell ref="L98:L99"/>
    <mergeCell ref="M98:M99"/>
    <mergeCell ref="D111:D112"/>
    <mergeCell ref="E111:E112"/>
    <mergeCell ref="F111:F112"/>
    <mergeCell ref="G111:G112"/>
    <mergeCell ref="H111:H112"/>
    <mergeCell ref="I111:I112"/>
    <mergeCell ref="J111:J112"/>
    <mergeCell ref="K111:K112"/>
    <mergeCell ref="F98:F99"/>
    <mergeCell ref="G98:G99"/>
    <mergeCell ref="H98:H99"/>
    <mergeCell ref="I98:I99"/>
    <mergeCell ref="J98:J99"/>
    <mergeCell ref="K98:K99"/>
    <mergeCell ref="E98:E99"/>
    <mergeCell ref="A9:N9"/>
    <mergeCell ref="B15:B16"/>
    <mergeCell ref="C15:C16"/>
    <mergeCell ref="D15:D16"/>
    <mergeCell ref="E15:E16"/>
    <mergeCell ref="F15:F16"/>
    <mergeCell ref="G15:G16"/>
    <mergeCell ref="B22:B23"/>
    <mergeCell ref="C22:C23"/>
    <mergeCell ref="D22:D23"/>
    <mergeCell ref="E22:E23"/>
    <mergeCell ref="F22:F23"/>
    <mergeCell ref="G22:G23"/>
    <mergeCell ref="H15:H16"/>
    <mergeCell ref="I15:I16"/>
    <mergeCell ref="J15:J16"/>
    <mergeCell ref="K15:K16"/>
    <mergeCell ref="L15:L16"/>
    <mergeCell ref="H22:H23"/>
    <mergeCell ref="I22:I23"/>
    <mergeCell ref="J22:J23"/>
    <mergeCell ref="K22:K23"/>
    <mergeCell ref="L22:L23"/>
    <mergeCell ref="N98:N99"/>
    <mergeCell ref="O98:O99"/>
    <mergeCell ref="P98:P99"/>
    <mergeCell ref="Q98:Q99"/>
    <mergeCell ref="R98:R99"/>
    <mergeCell ref="S98:S99"/>
    <mergeCell ref="J66:J67"/>
    <mergeCell ref="K66:K67"/>
    <mergeCell ref="L66:L67"/>
    <mergeCell ref="M66:M67"/>
    <mergeCell ref="N66:N67"/>
    <mergeCell ref="O66:O67"/>
    <mergeCell ref="P66:P67"/>
    <mergeCell ref="Q66:Q67"/>
    <mergeCell ref="R66:R67"/>
    <mergeCell ref="L80:L81"/>
    <mergeCell ref="A3:O3"/>
    <mergeCell ref="A6:N6"/>
    <mergeCell ref="A7:N7"/>
    <mergeCell ref="A8:N8"/>
    <mergeCell ref="A1:S1"/>
    <mergeCell ref="S66:S67"/>
    <mergeCell ref="I89:I90"/>
    <mergeCell ref="J89:J90"/>
    <mergeCell ref="K89:K90"/>
    <mergeCell ref="L89:L90"/>
    <mergeCell ref="B66:B67"/>
    <mergeCell ref="C66:C67"/>
    <mergeCell ref="D66:D67"/>
    <mergeCell ref="E66:E67"/>
    <mergeCell ref="F66:F67"/>
    <mergeCell ref="G66:G67"/>
    <mergeCell ref="H66:H67"/>
    <mergeCell ref="I66:I67"/>
    <mergeCell ref="B29:B30"/>
    <mergeCell ref="C29:C30"/>
    <mergeCell ref="D29:D30"/>
    <mergeCell ref="E29:E30"/>
    <mergeCell ref="F29:F30"/>
    <mergeCell ref="G29:G30"/>
    <mergeCell ref="J29:J30"/>
    <mergeCell ref="K29:K30"/>
    <mergeCell ref="L29:L30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H29:H30"/>
    <mergeCell ref="I29:I30"/>
  </mergeCells>
  <phoneticPr fontId="8" type="noConversion"/>
  <hyperlinks>
    <hyperlink ref="A120" r:id="rId1" xr:uid="{93F7118E-B72F-44FF-87D5-9EFB7B4F8D47}"/>
    <hyperlink ref="A121" r:id="rId2" xr:uid="{2D73CE72-965B-43B1-93A1-228FE5F9E7A8}"/>
  </hyperlinks>
  <pageMargins left="0.25" right="0.25" top="0.4" bottom="0.75" header="0.3" footer="0.3"/>
  <pageSetup scale="41" fitToHeight="0" orientation="landscape" r:id="rId3"/>
  <rowBreaks count="1" manualBreakCount="1">
    <brk id="62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8e8a86dc-9d48-44c5-ae8d-16837bb2fe02">
      <Terms xmlns="http://schemas.microsoft.com/office/infopath/2007/PartnerControls"/>
    </lcf76f155ced4ddcb4097134ff3c332f>
    <_ip_UnifiedCompliancePolicyProperties xmlns="http://schemas.microsoft.com/sharepoint/v3" xsi:nil="true"/>
    <TaxCatchAll xmlns="d6fc8289-7170-4956-9dd7-ba06d96dc6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7E13E96DEA8040881EC2A1B5019D07" ma:contentTypeVersion="23" ma:contentTypeDescription="Create a new document." ma:contentTypeScope="" ma:versionID="84b769eb23ebe82991746f3493cc5dcf">
  <xsd:schema xmlns:xsd="http://www.w3.org/2001/XMLSchema" xmlns:xs="http://www.w3.org/2001/XMLSchema" xmlns:p="http://schemas.microsoft.com/office/2006/metadata/properties" xmlns:ns1="http://schemas.microsoft.com/sharepoint/v3" xmlns:ns2="8e8a86dc-9d48-44c5-ae8d-16837bb2fe02" xmlns:ns3="d6fc8289-7170-4956-9dd7-ba06d96dc6e5" targetNamespace="http://schemas.microsoft.com/office/2006/metadata/properties" ma:root="true" ma:fieldsID="1a89400e4877c18c0ec39de1b88cd09a" ns1:_="" ns2:_="" ns3:_="">
    <xsd:import namespace="http://schemas.microsoft.com/sharepoint/v3"/>
    <xsd:import namespace="8e8a86dc-9d48-44c5-ae8d-16837bb2fe02"/>
    <xsd:import namespace="d6fc8289-7170-4956-9dd7-ba06d96dc6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a86dc-9d48-44c5-ae8d-16837bb2fe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3091645-d06e-4101-8bdf-0b4f0e84c5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c8289-7170-4956-9dd7-ba06d96dc6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e9423cc-982c-4cc6-9a39-19fe9de788aa}" ma:internalName="TaxCatchAll" ma:showField="CatchAllData" ma:web="d6fc8289-7170-4956-9dd7-ba06d96dc6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3A7F58-4CD3-434E-B89C-3F184A338F8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e8a86dc-9d48-44c5-ae8d-16837bb2fe02"/>
    <ds:schemaRef ds:uri="d6fc8289-7170-4956-9dd7-ba06d96dc6e5"/>
  </ds:schemaRefs>
</ds:datastoreItem>
</file>

<file path=customXml/itemProps2.xml><?xml version="1.0" encoding="utf-8"?>
<ds:datastoreItem xmlns:ds="http://schemas.openxmlformats.org/officeDocument/2006/customXml" ds:itemID="{964C3FA3-0FEA-4575-B9E5-90FCD9B77C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e8a86dc-9d48-44c5-ae8d-16837bb2fe02"/>
    <ds:schemaRef ds:uri="d6fc8289-7170-4956-9dd7-ba06d96dc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EC216A-08F5-49C3-A53E-934027686FB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1a47aaf-15d2-4dda-b95c-e00ab791baba}" enabled="0" method="" siteId="{c1a47aaf-15d2-4dda-b95c-e00ab791bab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Kristoffer Alexandersen</dc:creator>
  <cp:keywords/>
  <dc:description/>
  <cp:lastModifiedBy>Øystein Valanes</cp:lastModifiedBy>
  <cp:revision/>
  <cp:lastPrinted>2025-09-19T06:48:18Z</cp:lastPrinted>
  <dcterms:created xsi:type="dcterms:W3CDTF">2024-04-15T08:29:27Z</dcterms:created>
  <dcterms:modified xsi:type="dcterms:W3CDTF">2025-09-24T06:57:02Z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0x010100BB7E13E96DEA8040881EC2A1B5019D07</vt:lpwstr>
  </property>
  <property fmtid="{D5CDD505-2E9C-101B-9397-08002B2CF9AE}" pid="3" name="MediaServiceImageTags">
    <vt:lpwstr/>
  </property>
</Properties>
</file>